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docx" ContentType="application/vnd.openxmlformats-officedocument.wordprocessingml.document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1820" yWindow="45" windowWidth="7380" windowHeight="7905" activeTab="2"/>
  </bookViews>
  <sheets>
    <sheet name="Stato Patrimoniale - Attivo" sheetId="4" r:id="rId1"/>
    <sheet name="Stato Patrimoniale - Passivo" sheetId="6" r:id="rId2"/>
    <sheet name="Conto Economico" sheetId="8" r:id="rId3"/>
  </sheets>
  <definedNames>
    <definedName name="_xlnm.Print_Area" localSheetId="2">'Conto Economico'!$A$1:$J$119</definedName>
    <definedName name="_xlnm.Print_Area" localSheetId="0">'Stato Patrimoniale - Attivo'!$A$1:$M$100</definedName>
    <definedName name="_xlnm.Print_Area" localSheetId="1">'Stato Patrimoniale - Passivo'!$A$1:$M$71</definedName>
    <definedName name="_xlnm.Print_Titles" localSheetId="2">'Conto Economico'!$1:$5</definedName>
    <definedName name="_xlnm.Print_Titles" localSheetId="0">'Stato Patrimoniale - Attivo'!$1:$5</definedName>
    <definedName name="_xlnm.Print_Titles" localSheetId="1">'Stato Patrimoniale - Passivo'!$1:$5</definedName>
  </definedNames>
  <calcPr calcId="145621"/>
</workbook>
</file>

<file path=xl/calcChain.xml><?xml version="1.0" encoding="utf-8"?>
<calcChain xmlns="http://schemas.openxmlformats.org/spreadsheetml/2006/main">
  <c r="G79" i="8" l="1"/>
  <c r="J26" i="6"/>
  <c r="J19" i="6" l="1"/>
  <c r="H61" i="4" l="1"/>
  <c r="G22" i="8" l="1"/>
  <c r="J16" i="6"/>
  <c r="J30" i="6" l="1"/>
  <c r="G89" i="8" l="1"/>
  <c r="H89" i="8"/>
  <c r="G68" i="8"/>
  <c r="G67" i="8"/>
  <c r="G64" i="8"/>
  <c r="G82" i="8"/>
  <c r="H83" i="8"/>
  <c r="G27" i="8"/>
  <c r="G9" i="8"/>
  <c r="H43" i="6" l="1"/>
  <c r="H57" i="6" s="1"/>
  <c r="I43" i="6"/>
  <c r="I57" i="6" s="1"/>
  <c r="H48" i="4"/>
  <c r="H52" i="4"/>
  <c r="H60" i="4"/>
  <c r="H66" i="4"/>
  <c r="I60" i="4"/>
  <c r="I59" i="4" s="1"/>
  <c r="I58" i="4" s="1"/>
  <c r="I48" i="4"/>
  <c r="H72" i="4"/>
  <c r="J56" i="6"/>
  <c r="J55" i="6"/>
  <c r="J54" i="6"/>
  <c r="J53" i="6"/>
  <c r="J52" i="6"/>
  <c r="J51" i="6"/>
  <c r="J50" i="6"/>
  <c r="J49" i="6"/>
  <c r="J48" i="6"/>
  <c r="J47" i="6"/>
  <c r="J46" i="6"/>
  <c r="J45" i="6"/>
  <c r="J44" i="6"/>
  <c r="J42" i="6"/>
  <c r="J41" i="6"/>
  <c r="J40" i="6"/>
  <c r="J39" i="6"/>
  <c r="J65" i="4"/>
  <c r="J64" i="4"/>
  <c r="J63" i="4"/>
  <c r="J62" i="4"/>
  <c r="J61" i="4"/>
  <c r="J60" i="4" s="1"/>
  <c r="J59" i="4" s="1"/>
  <c r="J57" i="4"/>
  <c r="J56" i="4"/>
  <c r="J55" i="4"/>
  <c r="J54" i="4"/>
  <c r="J53" i="4"/>
  <c r="J52" i="4" s="1"/>
  <c r="J51" i="4"/>
  <c r="J50" i="4"/>
  <c r="J49" i="4"/>
  <c r="J48" i="4" s="1"/>
  <c r="J47" i="4" s="1"/>
  <c r="J77" i="4"/>
  <c r="J76" i="4"/>
  <c r="J75" i="4"/>
  <c r="J74" i="4"/>
  <c r="J73" i="4"/>
  <c r="J71" i="4"/>
  <c r="J70" i="4"/>
  <c r="J69" i="4"/>
  <c r="J68" i="4"/>
  <c r="J67" i="4"/>
  <c r="J34" i="4"/>
  <c r="J33" i="4"/>
  <c r="J32" i="4"/>
  <c r="J31" i="4"/>
  <c r="J30" i="4"/>
  <c r="I72" i="4"/>
  <c r="I66" i="4"/>
  <c r="H59" i="4"/>
  <c r="H58" i="4" s="1"/>
  <c r="I52" i="4"/>
  <c r="I47" i="4"/>
  <c r="I29" i="4"/>
  <c r="I28" i="4" s="1"/>
  <c r="H29" i="4"/>
  <c r="H28" i="4" s="1"/>
  <c r="H47" i="4" l="1"/>
  <c r="H46" i="4" s="1"/>
  <c r="I46" i="4"/>
  <c r="J43" i="6" l="1"/>
  <c r="J57" i="6" s="1"/>
  <c r="M47" i="6" l="1"/>
  <c r="L47" i="6"/>
  <c r="M64" i="4"/>
  <c r="L64" i="4"/>
  <c r="K60" i="4"/>
  <c r="I10" i="8" l="1"/>
  <c r="J10" i="8" s="1"/>
  <c r="J11" i="8"/>
  <c r="I11" i="8"/>
  <c r="J12" i="8"/>
  <c r="I12" i="8"/>
  <c r="J13" i="8"/>
  <c r="I13" i="8"/>
  <c r="J15" i="8"/>
  <c r="I15" i="8"/>
  <c r="J49" i="8"/>
  <c r="I49" i="8"/>
  <c r="J48" i="8"/>
  <c r="I48" i="8"/>
  <c r="J47" i="8"/>
  <c r="I47" i="8"/>
  <c r="I53" i="8"/>
  <c r="J53" i="8" s="1"/>
  <c r="I52" i="8"/>
  <c r="J52" i="8" s="1"/>
  <c r="I60" i="8"/>
  <c r="J60" i="8" s="1"/>
  <c r="I59" i="8"/>
  <c r="J59" i="8" s="1"/>
  <c r="I58" i="8"/>
  <c r="J58" i="8" s="1"/>
  <c r="J56" i="8"/>
  <c r="I56" i="8"/>
  <c r="I55" i="8"/>
  <c r="J55" i="8" s="1"/>
  <c r="J61" i="8"/>
  <c r="I61" i="8"/>
  <c r="I69" i="8"/>
  <c r="J69" i="8" s="1"/>
  <c r="I72" i="8"/>
  <c r="J72" i="8" s="1"/>
  <c r="I73" i="8"/>
  <c r="J73" i="8" s="1"/>
  <c r="G101" i="8"/>
  <c r="G98" i="8"/>
  <c r="H95" i="8"/>
  <c r="G95" i="8"/>
  <c r="H90" i="8"/>
  <c r="G90" i="8"/>
  <c r="G109" i="8"/>
  <c r="G116" i="8" s="1"/>
  <c r="H78" i="8"/>
  <c r="G78" i="8"/>
  <c r="H75" i="8"/>
  <c r="G75" i="8"/>
  <c r="H70" i="8"/>
  <c r="G70" i="8"/>
  <c r="H63" i="8"/>
  <c r="G63" i="8"/>
  <c r="H57" i="8"/>
  <c r="G57" i="8"/>
  <c r="H39" i="8"/>
  <c r="G39" i="8"/>
  <c r="H36" i="8"/>
  <c r="G36" i="8"/>
  <c r="H24" i="8"/>
  <c r="G24" i="8"/>
  <c r="H16" i="8"/>
  <c r="G16" i="8"/>
  <c r="H9" i="8"/>
  <c r="G7" i="8"/>
  <c r="H7" i="8"/>
  <c r="K71" i="6"/>
  <c r="J71" i="6"/>
  <c r="K62" i="6"/>
  <c r="J62" i="6"/>
  <c r="K43" i="6"/>
  <c r="K57" i="6" s="1"/>
  <c r="K35" i="6"/>
  <c r="J35" i="6"/>
  <c r="K30" i="6"/>
  <c r="J10" i="6"/>
  <c r="J8" i="6" s="1"/>
  <c r="J22" i="6" s="1"/>
  <c r="L11" i="6"/>
  <c r="M11" i="6" s="1"/>
  <c r="L77" i="4"/>
  <c r="M77" i="4" s="1"/>
  <c r="M75" i="4"/>
  <c r="L75" i="4"/>
  <c r="M36" i="4"/>
  <c r="L36" i="4"/>
  <c r="M35" i="4"/>
  <c r="L35" i="4"/>
  <c r="M32" i="4"/>
  <c r="L32" i="4"/>
  <c r="M84" i="4"/>
  <c r="L84" i="4"/>
  <c r="L83" i="4"/>
  <c r="L97" i="4"/>
  <c r="K100" i="4"/>
  <c r="J100" i="4"/>
  <c r="K91" i="4"/>
  <c r="J91" i="4"/>
  <c r="K81" i="4"/>
  <c r="J81" i="4"/>
  <c r="K78" i="4"/>
  <c r="J78" i="4"/>
  <c r="K72" i="4"/>
  <c r="J72" i="4"/>
  <c r="K66" i="4"/>
  <c r="J66" i="4"/>
  <c r="J58" i="4" s="1"/>
  <c r="K52" i="4"/>
  <c r="L49" i="4"/>
  <c r="K48" i="4"/>
  <c r="L44" i="4"/>
  <c r="L43" i="4"/>
  <c r="L42" i="4"/>
  <c r="L41" i="4"/>
  <c r="K40" i="4"/>
  <c r="J40" i="4"/>
  <c r="K17" i="4"/>
  <c r="J17" i="4"/>
  <c r="K14" i="4"/>
  <c r="J14" i="4"/>
  <c r="K7" i="4"/>
  <c r="J7" i="4"/>
  <c r="G83" i="8" l="1"/>
  <c r="J46" i="4"/>
  <c r="L40" i="4"/>
  <c r="K13" i="4"/>
  <c r="G104" i="8"/>
  <c r="I57" i="8"/>
  <c r="J57" i="8"/>
  <c r="G33" i="8"/>
  <c r="H33" i="8"/>
  <c r="J13" i="4"/>
  <c r="K47" i="4"/>
  <c r="J64" i="6"/>
  <c r="K10" i="6"/>
  <c r="L53" i="6"/>
  <c r="M53" i="6" s="1"/>
  <c r="L52" i="6"/>
  <c r="M52" i="6" s="1"/>
  <c r="L51" i="6"/>
  <c r="M51" i="6" s="1"/>
  <c r="M50" i="6"/>
  <c r="L50" i="6"/>
  <c r="L49" i="6"/>
  <c r="M49" i="6" s="1"/>
  <c r="M48" i="6"/>
  <c r="L48" i="6"/>
  <c r="M46" i="6"/>
  <c r="L46" i="6"/>
  <c r="M45" i="6"/>
  <c r="L45" i="6"/>
  <c r="L44" i="6"/>
  <c r="M44" i="6" s="1"/>
  <c r="L43" i="6"/>
  <c r="M43" i="6" s="1"/>
  <c r="L42" i="6"/>
  <c r="M42" i="6" s="1"/>
  <c r="M41" i="6"/>
  <c r="L41" i="6"/>
  <c r="M40" i="6"/>
  <c r="L40" i="6"/>
  <c r="M39" i="6"/>
  <c r="L39" i="6"/>
  <c r="M70" i="4"/>
  <c r="L70" i="4"/>
  <c r="L69" i="4"/>
  <c r="M69" i="4" s="1"/>
  <c r="M68" i="4"/>
  <c r="L68" i="4"/>
  <c r="L67" i="4"/>
  <c r="M67" i="4" s="1"/>
  <c r="M63" i="4"/>
  <c r="L63" i="4"/>
  <c r="M62" i="4"/>
  <c r="L62" i="4"/>
  <c r="L61" i="4"/>
  <c r="M61" i="4" s="1"/>
  <c r="K59" i="4"/>
  <c r="K58" i="4" s="1"/>
  <c r="K46" i="4" s="1"/>
  <c r="K86" i="4" s="1"/>
  <c r="M57" i="4"/>
  <c r="L57" i="4"/>
  <c r="M56" i="4"/>
  <c r="L56" i="4"/>
  <c r="M55" i="4"/>
  <c r="L55" i="4"/>
  <c r="M54" i="4"/>
  <c r="L54" i="4"/>
  <c r="M53" i="4"/>
  <c r="L53" i="4"/>
  <c r="M52" i="4"/>
  <c r="M51" i="4"/>
  <c r="L51" i="4"/>
  <c r="K34" i="4"/>
  <c r="J29" i="4"/>
  <c r="J28" i="4" s="1"/>
  <c r="I23" i="8"/>
  <c r="J23" i="8"/>
  <c r="M98" i="4"/>
  <c r="L98" i="4"/>
  <c r="M69" i="6"/>
  <c r="L69" i="6"/>
  <c r="G85" i="8" l="1"/>
  <c r="J37" i="4"/>
  <c r="G106" i="8"/>
  <c r="G118" i="8" s="1"/>
  <c r="J86" i="4"/>
  <c r="L52" i="4"/>
  <c r="L70" i="6"/>
  <c r="M70" i="6" s="1"/>
  <c r="L68" i="6"/>
  <c r="M68" i="6" s="1"/>
  <c r="M67" i="6"/>
  <c r="L67" i="6"/>
  <c r="M50" i="4"/>
  <c r="L50" i="4"/>
  <c r="J93" i="4" l="1"/>
  <c r="L71" i="6"/>
  <c r="M71" i="6" s="1"/>
  <c r="L79" i="4"/>
  <c r="M79" i="4"/>
  <c r="I22" i="8" l="1"/>
  <c r="J22" i="8" s="1"/>
  <c r="I115" i="8"/>
  <c r="J115" i="8" s="1"/>
  <c r="J114" i="8"/>
  <c r="I114" i="8"/>
  <c r="J113" i="8"/>
  <c r="I113" i="8"/>
  <c r="I112" i="8"/>
  <c r="J112" i="8" s="1"/>
  <c r="J111" i="8"/>
  <c r="I111" i="8"/>
  <c r="I110" i="8"/>
  <c r="J110" i="8" s="1"/>
  <c r="H109" i="8"/>
  <c r="I103" i="8"/>
  <c r="J103" i="8" s="1"/>
  <c r="J102" i="8"/>
  <c r="I102" i="8"/>
  <c r="H101" i="8"/>
  <c r="I100" i="8"/>
  <c r="J100" i="8" s="1"/>
  <c r="J99" i="8"/>
  <c r="I99" i="8"/>
  <c r="H98" i="8"/>
  <c r="J95" i="8"/>
  <c r="J94" i="8"/>
  <c r="I94" i="8"/>
  <c r="J93" i="8"/>
  <c r="I93" i="8"/>
  <c r="J89" i="8"/>
  <c r="I89" i="8"/>
  <c r="I88" i="8"/>
  <c r="J88" i="8" s="1"/>
  <c r="I82" i="8"/>
  <c r="J82" i="8" s="1"/>
  <c r="I81" i="8"/>
  <c r="J81" i="8" s="1"/>
  <c r="J80" i="8"/>
  <c r="I80" i="8"/>
  <c r="I79" i="8"/>
  <c r="J79" i="8" s="1"/>
  <c r="I77" i="8"/>
  <c r="J77" i="8" s="1"/>
  <c r="I76" i="8"/>
  <c r="J76" i="8" s="1"/>
  <c r="J74" i="8"/>
  <c r="I74" i="8"/>
  <c r="J71" i="8"/>
  <c r="I71" i="8"/>
  <c r="I68" i="8"/>
  <c r="J68" i="8" s="1"/>
  <c r="I67" i="8"/>
  <c r="J67" i="8" s="1"/>
  <c r="I66" i="8"/>
  <c r="J66" i="8" s="1"/>
  <c r="I65" i="8"/>
  <c r="J65" i="8" s="1"/>
  <c r="I64" i="8"/>
  <c r="J64" i="8" s="1"/>
  <c r="I62" i="8"/>
  <c r="J62" i="8" s="1"/>
  <c r="I54" i="8"/>
  <c r="J54" i="8" s="1"/>
  <c r="I51" i="8"/>
  <c r="J51" i="8" s="1"/>
  <c r="J50" i="8"/>
  <c r="I50" i="8"/>
  <c r="J46" i="8"/>
  <c r="I46" i="8"/>
  <c r="J45" i="8"/>
  <c r="I45" i="8"/>
  <c r="J44" i="8"/>
  <c r="I44" i="8"/>
  <c r="J43" i="8"/>
  <c r="I43" i="8"/>
  <c r="J42" i="8"/>
  <c r="I42" i="8"/>
  <c r="J41" i="8"/>
  <c r="I41" i="8"/>
  <c r="J40" i="8"/>
  <c r="I40" i="8"/>
  <c r="I38" i="8"/>
  <c r="J38" i="8" s="1"/>
  <c r="I37" i="8"/>
  <c r="J37" i="8" s="1"/>
  <c r="I32" i="8"/>
  <c r="J32" i="8" s="1"/>
  <c r="J31" i="8"/>
  <c r="I31" i="8"/>
  <c r="I30" i="8"/>
  <c r="J30" i="8" s="1"/>
  <c r="J29" i="8"/>
  <c r="I29" i="8"/>
  <c r="I28" i="8"/>
  <c r="J28" i="8" s="1"/>
  <c r="I27" i="8"/>
  <c r="J27" i="8" s="1"/>
  <c r="I26" i="8"/>
  <c r="J26" i="8" s="1"/>
  <c r="I25" i="8"/>
  <c r="J25" i="8" s="1"/>
  <c r="J21" i="8"/>
  <c r="I21" i="8"/>
  <c r="J20" i="8"/>
  <c r="I20" i="8"/>
  <c r="J19" i="8"/>
  <c r="I19" i="8"/>
  <c r="J18" i="8"/>
  <c r="I18" i="8"/>
  <c r="J17" i="8"/>
  <c r="I17" i="8"/>
  <c r="J16" i="8"/>
  <c r="J14" i="8"/>
  <c r="I14" i="8"/>
  <c r="I9" i="8"/>
  <c r="J9" i="8" s="1"/>
  <c r="I8" i="8"/>
  <c r="J8" i="8" s="1"/>
  <c r="K8" i="6"/>
  <c r="K22" i="6" s="1"/>
  <c r="K29" i="4"/>
  <c r="K28" i="4" s="1"/>
  <c r="K37" i="4" s="1"/>
  <c r="J101" i="8" l="1"/>
  <c r="H116" i="8"/>
  <c r="H104" i="8"/>
  <c r="I104" i="8" s="1"/>
  <c r="J104" i="8" s="1"/>
  <c r="K93" i="4"/>
  <c r="L37" i="4"/>
  <c r="M37" i="4" s="1"/>
  <c r="I24" i="8"/>
  <c r="J24" i="8" s="1"/>
  <c r="I63" i="8"/>
  <c r="J63" i="8" s="1"/>
  <c r="I78" i="8"/>
  <c r="J78" i="8" s="1"/>
  <c r="I90" i="8"/>
  <c r="J90" i="8" s="1"/>
  <c r="I101" i="8"/>
  <c r="K64" i="6"/>
  <c r="I16" i="8"/>
  <c r="I39" i="8"/>
  <c r="J39" i="8" s="1"/>
  <c r="I75" i="8"/>
  <c r="J75" i="8" s="1"/>
  <c r="I95" i="8"/>
  <c r="I70" i="8"/>
  <c r="J70" i="8" s="1"/>
  <c r="I116" i="8"/>
  <c r="I7" i="8"/>
  <c r="J7" i="8" s="1"/>
  <c r="I36" i="8"/>
  <c r="J36" i="8" s="1"/>
  <c r="I98" i="8"/>
  <c r="J98" i="8" s="1"/>
  <c r="I109" i="8"/>
  <c r="J109" i="8" s="1"/>
  <c r="M9" i="6"/>
  <c r="L9" i="6"/>
  <c r="L16" i="6"/>
  <c r="M16" i="6" s="1"/>
  <c r="M28" i="6"/>
  <c r="L28" i="6"/>
  <c r="J116" i="8" l="1"/>
  <c r="I83" i="8"/>
  <c r="J83" i="8" s="1"/>
  <c r="H85" i="8"/>
  <c r="I85" i="8" s="1"/>
  <c r="I33" i="8"/>
  <c r="J33" i="8" s="1"/>
  <c r="M15" i="6"/>
  <c r="L15" i="6"/>
  <c r="M80" i="4"/>
  <c r="L80" i="4"/>
  <c r="M35" i="6"/>
  <c r="M62" i="6"/>
  <c r="M61" i="6"/>
  <c r="L61" i="6"/>
  <c r="M60" i="6"/>
  <c r="L60" i="6"/>
  <c r="L56" i="6"/>
  <c r="M56" i="6" s="1"/>
  <c r="M54" i="6"/>
  <c r="L54" i="6"/>
  <c r="M34" i="6"/>
  <c r="L34" i="6"/>
  <c r="M33" i="6"/>
  <c r="L33" i="6"/>
  <c r="L29" i="6"/>
  <c r="M29" i="6" s="1"/>
  <c r="M27" i="6"/>
  <c r="L27" i="6"/>
  <c r="L26" i="6"/>
  <c r="M26" i="6" s="1"/>
  <c r="L25" i="6"/>
  <c r="M25" i="6" s="1"/>
  <c r="L21" i="6"/>
  <c r="M21" i="6" s="1"/>
  <c r="L20" i="6"/>
  <c r="M20" i="6" s="1"/>
  <c r="M18" i="6"/>
  <c r="L18" i="6"/>
  <c r="L19" i="6"/>
  <c r="M19" i="6" s="1"/>
  <c r="L17" i="6"/>
  <c r="M17" i="6" s="1"/>
  <c r="M14" i="6"/>
  <c r="L14" i="6"/>
  <c r="M13" i="6"/>
  <c r="L13" i="6"/>
  <c r="M12" i="6"/>
  <c r="L12" i="6"/>
  <c r="M7" i="6"/>
  <c r="L7" i="6"/>
  <c r="L60" i="4"/>
  <c r="M60" i="4" s="1"/>
  <c r="M65" i="4"/>
  <c r="L65" i="4"/>
  <c r="M49" i="4"/>
  <c r="M74" i="4"/>
  <c r="L74" i="4"/>
  <c r="L73" i="4"/>
  <c r="M73" i="4" s="1"/>
  <c r="L66" i="4"/>
  <c r="M66" i="4" s="1"/>
  <c r="M97" i="4"/>
  <c r="M89" i="4"/>
  <c r="M43" i="4"/>
  <c r="M33" i="4"/>
  <c r="L33" i="4"/>
  <c r="M31" i="4"/>
  <c r="L31" i="4"/>
  <c r="M30" i="4"/>
  <c r="L30" i="4"/>
  <c r="M24" i="4"/>
  <c r="L24" i="4"/>
  <c r="M16" i="4"/>
  <c r="L16" i="4"/>
  <c r="L15" i="4"/>
  <c r="M15" i="4" s="1"/>
  <c r="M11" i="4"/>
  <c r="L11" i="4"/>
  <c r="L99" i="4"/>
  <c r="M99" i="4" s="1"/>
  <c r="M96" i="4"/>
  <c r="L96" i="4"/>
  <c r="L85" i="4"/>
  <c r="M85" i="4" s="1"/>
  <c r="L82" i="4"/>
  <c r="M78" i="4"/>
  <c r="L76" i="4"/>
  <c r="L71" i="4"/>
  <c r="L34" i="4"/>
  <c r="L26" i="4"/>
  <c r="L25" i="4"/>
  <c r="L23" i="4"/>
  <c r="L22" i="4"/>
  <c r="L21" i="4"/>
  <c r="L20" i="4"/>
  <c r="L19" i="4"/>
  <c r="L18" i="4"/>
  <c r="M12" i="4"/>
  <c r="L12" i="4"/>
  <c r="M9" i="4"/>
  <c r="L9" i="4"/>
  <c r="M8" i="4"/>
  <c r="L8" i="4"/>
  <c r="H106" i="8" l="1"/>
  <c r="I106" i="8" s="1"/>
  <c r="J85" i="8"/>
  <c r="M29" i="4"/>
  <c r="L10" i="4"/>
  <c r="M14" i="4"/>
  <c r="L10" i="6"/>
  <c r="M10" i="6" s="1"/>
  <c r="L30" i="6"/>
  <c r="M30" i="6" s="1"/>
  <c r="L35" i="6"/>
  <c r="L62" i="6"/>
  <c r="L8" i="6"/>
  <c r="M8" i="6" s="1"/>
  <c r="L55" i="6"/>
  <c r="M55" i="6" s="1"/>
  <c r="M48" i="4"/>
  <c r="L29" i="4"/>
  <c r="L72" i="4"/>
  <c r="M72" i="4" s="1"/>
  <c r="L89" i="4"/>
  <c r="L58" i="4"/>
  <c r="M58" i="4" s="1"/>
  <c r="L48" i="4"/>
  <c r="L59" i="4"/>
  <c r="M59" i="4" s="1"/>
  <c r="L100" i="4"/>
  <c r="M100" i="4" s="1"/>
  <c r="L28" i="4"/>
  <c r="L14" i="4"/>
  <c r="L81" i="4"/>
  <c r="M81" i="4" s="1"/>
  <c r="L78" i="4"/>
  <c r="L17" i="4"/>
  <c r="M17" i="4" s="1"/>
  <c r="L7" i="4"/>
  <c r="M7" i="4" s="1"/>
  <c r="M10" i="4"/>
  <c r="M18" i="4"/>
  <c r="M19" i="4"/>
  <c r="M20" i="4"/>
  <c r="M21" i="4"/>
  <c r="M22" i="4"/>
  <c r="M23" i="4"/>
  <c r="M25" i="4"/>
  <c r="M26" i="4"/>
  <c r="M28" i="4"/>
  <c r="M34" i="4"/>
  <c r="M40" i="4"/>
  <c r="M41" i="4"/>
  <c r="M42" i="4"/>
  <c r="M44" i="4"/>
  <c r="M47" i="4"/>
  <c r="M71" i="4"/>
  <c r="M76" i="4"/>
  <c r="M82" i="4"/>
  <c r="M83" i="4"/>
  <c r="L47" i="4" l="1"/>
  <c r="H118" i="8"/>
  <c r="J106" i="8"/>
  <c r="L57" i="6"/>
  <c r="M57" i="6" s="1"/>
  <c r="L46" i="4"/>
  <c r="M46" i="4" s="1"/>
  <c r="L86" i="4"/>
  <c r="M86" i="4" s="1"/>
  <c r="L13" i="4"/>
  <c r="M13" i="4" s="1"/>
  <c r="I118" i="8" l="1"/>
  <c r="J118" i="8" s="1"/>
  <c r="L93" i="4"/>
  <c r="M93" i="4" s="1"/>
  <c r="L22" i="6"/>
  <c r="M22" i="6" s="1"/>
  <c r="L64" i="6"/>
  <c r="M64" i="6" s="1"/>
  <c r="M90" i="4"/>
  <c r="M91" i="4"/>
  <c r="L90" i="4"/>
  <c r="L91" i="4" l="1"/>
</calcChain>
</file>

<file path=xl/sharedStrings.xml><?xml version="1.0" encoding="utf-8"?>
<sst xmlns="http://schemas.openxmlformats.org/spreadsheetml/2006/main" count="515" uniqueCount="297">
  <si>
    <r>
      <t>Importi</t>
    </r>
    <r>
      <rPr>
        <b/>
        <sz val="12"/>
        <rFont val="Tahoma"/>
        <family val="2"/>
      </rPr>
      <t xml:space="preserve">: Euro    </t>
    </r>
  </si>
  <si>
    <t>Importo</t>
  </si>
  <si>
    <t>%</t>
  </si>
  <si>
    <t>A)</t>
  </si>
  <si>
    <t>IMMOBILIZZAZIONI</t>
  </si>
  <si>
    <t>I</t>
  </si>
  <si>
    <t>Immobilizzazioni immateriali</t>
  </si>
  <si>
    <t>1)</t>
  </si>
  <si>
    <t>Costi d'impianto e di ampliamento</t>
  </si>
  <si>
    <t>2)</t>
  </si>
  <si>
    <t>3)</t>
  </si>
  <si>
    <t>4)</t>
  </si>
  <si>
    <t>5)</t>
  </si>
  <si>
    <t>II</t>
  </si>
  <si>
    <t>Immobilizzazioni materiali</t>
  </si>
  <si>
    <t>Terreni</t>
  </si>
  <si>
    <t>Fabbricati</t>
  </si>
  <si>
    <t>a)</t>
  </si>
  <si>
    <t>b)</t>
  </si>
  <si>
    <t>Impianti e macchinari</t>
  </si>
  <si>
    <t>Attrezzature sanitarie e scientifiche</t>
  </si>
  <si>
    <t>Mobili e arredi</t>
  </si>
  <si>
    <t>6)</t>
  </si>
  <si>
    <t>Automezzi</t>
  </si>
  <si>
    <t>7)</t>
  </si>
  <si>
    <t>8)</t>
  </si>
  <si>
    <t>III</t>
  </si>
  <si>
    <t>B)</t>
  </si>
  <si>
    <t>ATTIVO CIRCOLANTE</t>
  </si>
  <si>
    <t>Rimanenze</t>
  </si>
  <si>
    <t>IV</t>
  </si>
  <si>
    <t>Disponibilità liquide</t>
  </si>
  <si>
    <t>Cassa</t>
  </si>
  <si>
    <t>Istituto Tesoriere</t>
  </si>
  <si>
    <t>C)</t>
  </si>
  <si>
    <t>D)</t>
  </si>
  <si>
    <t>CONTI D'ORDINE</t>
  </si>
  <si>
    <t>Depositi cauzionali</t>
  </si>
  <si>
    <t>PATRIMONIO NETTO</t>
  </si>
  <si>
    <t>Finanziamenti per investimenti</t>
  </si>
  <si>
    <t>Fondo di dotazione</t>
  </si>
  <si>
    <t>Contributi per ripiano perdite</t>
  </si>
  <si>
    <t>V</t>
  </si>
  <si>
    <t>Utili (perdite) portati a nuovo</t>
  </si>
  <si>
    <t>VI</t>
  </si>
  <si>
    <t>Utile (perdita) dell'esercizio</t>
  </si>
  <si>
    <t>FONDI PER RISCHI ED ONERI</t>
  </si>
  <si>
    <t>TRATTAMENTO FINE RAPPORTO</t>
  </si>
  <si>
    <t>Debiti tributari</t>
  </si>
  <si>
    <t>9)</t>
  </si>
  <si>
    <t>E)</t>
  </si>
  <si>
    <t>F)</t>
  </si>
  <si>
    <t>Costi di ricerca e sviluppo</t>
  </si>
  <si>
    <t>Altre immobilizzazioni immateriali</t>
  </si>
  <si>
    <t>Oggetti d'arte</t>
  </si>
  <si>
    <t>Crediti finanziari</t>
  </si>
  <si>
    <t>Partecipazioni</t>
  </si>
  <si>
    <t>Altri titoli</t>
  </si>
  <si>
    <t>c)</t>
  </si>
  <si>
    <t>Crediti finanziari v/Stato</t>
  </si>
  <si>
    <t>Crediti finanziari v/altri</t>
  </si>
  <si>
    <t>Crediti finanziari v/Regione</t>
  </si>
  <si>
    <t>Partecipazioni che non costituiscono immobilizzazioni</t>
  </si>
  <si>
    <t>Conto corrente postale</t>
  </si>
  <si>
    <t>Ratei attivi</t>
  </si>
  <si>
    <t>Ratei passivi</t>
  </si>
  <si>
    <t>Fabbricati non strumentali (disponibili)</t>
  </si>
  <si>
    <t>Fabbricati strumentali (indisponibili)</t>
  </si>
  <si>
    <t>Crediti v/Comuni</t>
  </si>
  <si>
    <t>VII</t>
  </si>
  <si>
    <t>Canoni di leasing ancora da pagare</t>
  </si>
  <si>
    <t>Altri conti d'ordine</t>
  </si>
  <si>
    <t>TOTALE ATTIVO (A+B+C)</t>
  </si>
  <si>
    <t>Crediti v/Stato</t>
  </si>
  <si>
    <t>Crediti v/Stato - parte corrente</t>
  </si>
  <si>
    <t>Crediti v/Stato - altro</t>
  </si>
  <si>
    <t>Crediti v/Stato - investimenti</t>
  </si>
  <si>
    <t>Crediti v/Regione o Provincia Autonoma</t>
  </si>
  <si>
    <t>Crediti v/Regione o Provincia Autonoma - parte corrente</t>
  </si>
  <si>
    <t>Crediti v/Erario</t>
  </si>
  <si>
    <t>Finanziamenti da Regione per investimenti</t>
  </si>
  <si>
    <t>Finanziamenti da Stato per investimenti</t>
  </si>
  <si>
    <t>Altre riserve</t>
  </si>
  <si>
    <t>Fondi per rischi</t>
  </si>
  <si>
    <t>Fondi per imposte, anche differite</t>
  </si>
  <si>
    <t>Premi operosità</t>
  </si>
  <si>
    <t>Debiti v/Istituto Tesoriere</t>
  </si>
  <si>
    <t>Debiti v/altri finanziatori</t>
  </si>
  <si>
    <t>Debiti v/Stato</t>
  </si>
  <si>
    <t>Debiti v/Regione o Provincia Autonoma</t>
  </si>
  <si>
    <t>Debiti v/Comuni</t>
  </si>
  <si>
    <t>Debiti v/aziende sanitarie pubbliche</t>
  </si>
  <si>
    <t>Debiti v/fornitori</t>
  </si>
  <si>
    <t>Debiti v/istituti previdenziali, assistenziali e sicurezza sociale</t>
  </si>
  <si>
    <t>RATEI E RISCONTI ATTIVI</t>
  </si>
  <si>
    <t>RATEI E RISCONTI PASSIVI</t>
  </si>
  <si>
    <t>Risconti passivi</t>
  </si>
  <si>
    <t>TOTALE PASSIVO E PATRIMONIO NETTO (A+B+C+D+E)</t>
  </si>
  <si>
    <t>Risconti attivi</t>
  </si>
  <si>
    <t>VALORE DELLA PRODUZIONE</t>
  </si>
  <si>
    <t>Contributi in c/esercizio</t>
  </si>
  <si>
    <t>COSTI DELLA PRODUZIONE</t>
  </si>
  <si>
    <t>Acquisti di beni</t>
  </si>
  <si>
    <t>d)</t>
  </si>
  <si>
    <t>Oneri diversi di gestione</t>
  </si>
  <si>
    <t>e)</t>
  </si>
  <si>
    <t>Variazione delle rimanenze</t>
  </si>
  <si>
    <t>PROVENTI E ONERI FINANZIARI</t>
  </si>
  <si>
    <t>RETTIFICHE DI VALORE DI ATTIVITA' FINANZIARIE</t>
  </si>
  <si>
    <t>Rivalutazioni</t>
  </si>
  <si>
    <t>Svalutazioni</t>
  </si>
  <si>
    <t>PROVENTI E ONERI STRAORDINARI</t>
  </si>
  <si>
    <t>Minusvalenze</t>
  </si>
  <si>
    <t>Plusvalenze</t>
  </si>
  <si>
    <t>Contributi in c/esercizio - per ricerca</t>
  </si>
  <si>
    <t>da Ministero della Salute per ricerca corrente</t>
  </si>
  <si>
    <t>da Ministero della Salute per ricerca finalizzata</t>
  </si>
  <si>
    <t>da privati</t>
  </si>
  <si>
    <t>Altri ricavi e proventi</t>
  </si>
  <si>
    <t>Acquisti di beni sanitari</t>
  </si>
  <si>
    <t>Acquisti di beni non sanitari</t>
  </si>
  <si>
    <t>f)</t>
  </si>
  <si>
    <t>g)</t>
  </si>
  <si>
    <t>h)</t>
  </si>
  <si>
    <t>i)</t>
  </si>
  <si>
    <t>j)</t>
  </si>
  <si>
    <t>k)</t>
  </si>
  <si>
    <t>Finanziamenti da Stato - altro</t>
  </si>
  <si>
    <t>Costi del personale</t>
  </si>
  <si>
    <t>Personale dirigente medico</t>
  </si>
  <si>
    <t>Personale dirigente ruolo sanitario non medico</t>
  </si>
  <si>
    <t>Personale comparto ruolo sanitario</t>
  </si>
  <si>
    <t>Personale dirigente altri ruoli</t>
  </si>
  <si>
    <t>Personale comparto altri ruoli</t>
  </si>
  <si>
    <t>Ammortamenti</t>
  </si>
  <si>
    <t>Accantonamenti</t>
  </si>
  <si>
    <t>Accantonamenti per rischi</t>
  </si>
  <si>
    <t>Altri accantonamenti</t>
  </si>
  <si>
    <t>Interessi passivi ed altri oneri finanziari</t>
  </si>
  <si>
    <t>Interessi attivi ed altri proventi finanziari</t>
  </si>
  <si>
    <t>Proventi straordinari</t>
  </si>
  <si>
    <t>Altri proventi straordinari</t>
  </si>
  <si>
    <t>Oneri straordinari</t>
  </si>
  <si>
    <t>Altri oneri straordinari</t>
  </si>
  <si>
    <t>DIFF. TRA VALORE E COSTI DELLA PRODUZIONE (A-B)</t>
  </si>
  <si>
    <t>RISULTATO PRIMA DELLE IMPOSTE (A-B+C+D+E)</t>
  </si>
  <si>
    <t>Y)</t>
  </si>
  <si>
    <t>IMPOSTE SUL REDDITO DELL'ESERCIZIO</t>
  </si>
  <si>
    <t>Totale Y)</t>
  </si>
  <si>
    <t>Totale E)</t>
  </si>
  <si>
    <t>Totale D)</t>
  </si>
  <si>
    <t>Totale C)</t>
  </si>
  <si>
    <t>Totale B)</t>
  </si>
  <si>
    <t>Totale A)</t>
  </si>
  <si>
    <t>Totale F)</t>
  </si>
  <si>
    <t>IRAP</t>
  </si>
  <si>
    <t>IRES</t>
  </si>
  <si>
    <t>Accantonamento a fondo imposte (accertamenti, condoni, ecc.)</t>
  </si>
  <si>
    <t>IRAP relativa a personale dipendente</t>
  </si>
  <si>
    <t>IRAP relativa ad attività commerciali</t>
  </si>
  <si>
    <t>IRAP relativa ad attività di libera professione (intramoenia)</t>
  </si>
  <si>
    <t>IRAP relativa a collaboratori e personale assimilato a lavoro dipendente</t>
  </si>
  <si>
    <t>UTILE (PERDITA) DELL'ESERCIZIO</t>
  </si>
  <si>
    <r>
      <t>S</t>
    </r>
    <r>
      <rPr>
        <b/>
        <sz val="12"/>
        <rFont val="Garamond"/>
        <family val="1"/>
      </rPr>
      <t>CHEMA</t>
    </r>
    <r>
      <rPr>
        <b/>
        <sz val="14"/>
        <rFont val="Garamond"/>
        <family val="1"/>
      </rPr>
      <t xml:space="preserve"> D</t>
    </r>
    <r>
      <rPr>
        <b/>
        <sz val="12"/>
        <rFont val="Garamond"/>
        <family val="1"/>
      </rPr>
      <t>I</t>
    </r>
    <r>
      <rPr>
        <b/>
        <sz val="14"/>
        <rFont val="Garamond"/>
        <family val="1"/>
      </rPr>
      <t xml:space="preserve"> B</t>
    </r>
    <r>
      <rPr>
        <b/>
        <sz val="12"/>
        <rFont val="Garamond"/>
        <family val="1"/>
      </rPr>
      <t>ILANCIO</t>
    </r>
    <r>
      <rPr>
        <b/>
        <sz val="14"/>
        <rFont val="Garamond"/>
        <family val="1"/>
      </rPr>
      <t xml:space="preserve">
</t>
    </r>
    <r>
      <rPr>
        <i/>
        <sz val="14"/>
        <rFont val="Garamond"/>
        <family val="1"/>
      </rPr>
      <t>Decreto Interministeriale ___________</t>
    </r>
  </si>
  <si>
    <r>
      <t>S</t>
    </r>
    <r>
      <rPr>
        <b/>
        <sz val="12"/>
        <rFont val="Garamond"/>
        <family val="1"/>
      </rPr>
      <t>CHEMA</t>
    </r>
    <r>
      <rPr>
        <b/>
        <sz val="14"/>
        <rFont val="Garamond"/>
        <family val="1"/>
      </rPr>
      <t xml:space="preserve"> D</t>
    </r>
    <r>
      <rPr>
        <b/>
        <sz val="12"/>
        <rFont val="Garamond"/>
        <family val="1"/>
      </rPr>
      <t xml:space="preserve">I </t>
    </r>
    <r>
      <rPr>
        <b/>
        <sz val="14"/>
        <rFont val="Garamond"/>
        <family val="1"/>
      </rPr>
      <t>B</t>
    </r>
    <r>
      <rPr>
        <b/>
        <sz val="12"/>
        <rFont val="Garamond"/>
        <family val="1"/>
      </rPr>
      <t>ILANCIO</t>
    </r>
    <r>
      <rPr>
        <b/>
        <sz val="14"/>
        <rFont val="Garamond"/>
        <family val="1"/>
      </rPr>
      <t xml:space="preserve">
</t>
    </r>
    <r>
      <rPr>
        <i/>
        <sz val="14"/>
        <rFont val="Garamond"/>
        <family val="1"/>
      </rPr>
      <t>Decreto Interministeriale ____________</t>
    </r>
  </si>
  <si>
    <t>10)</t>
  </si>
  <si>
    <t>11)</t>
  </si>
  <si>
    <t>12)</t>
  </si>
  <si>
    <t>Mutui passivi</t>
  </si>
  <si>
    <t>Concorsi, recuperi e rimborsi</t>
  </si>
  <si>
    <t>Finanziamenti per beni di prima dotazione</t>
  </si>
  <si>
    <t>Finanziamenti per investimenti da rettifica contributi in conto esercizio</t>
  </si>
  <si>
    <t>Fondi da distribuire</t>
  </si>
  <si>
    <t>Ricavi per prestazioni sanitarie e sociosanitarie - altro</t>
  </si>
  <si>
    <t>Ricavi per prestazioni sanitarie e sociosanitarie - intramoenia</t>
  </si>
  <si>
    <t>Crediti v/aziende sanitarie pubbliche della Regione</t>
  </si>
  <si>
    <t>Crediti v/aziende sanitarie pubbliche fuori Regione</t>
  </si>
  <si>
    <t>Debiti v/aziende sanitarie pubbliche fuori Regione</t>
  </si>
  <si>
    <t>Finanziamenti da altri soggetti pubblici per investimenti</t>
  </si>
  <si>
    <t>Immobilizzazioni immateriali in corso e acconti</t>
  </si>
  <si>
    <t>Crediti v/Regione o Provincia Autonoma per spesa corrente</t>
  </si>
  <si>
    <t>Attività finanziarie che non costituiscono immobilizzazioni</t>
  </si>
  <si>
    <t>Beni in comodato</t>
  </si>
  <si>
    <t>Godimento di beni di terzi</t>
  </si>
  <si>
    <t>Finanziamenti da Stato per ricerca</t>
  </si>
  <si>
    <t>Riserve da donazioni e lasciti vincolati ad investimenti</t>
  </si>
  <si>
    <t>TFR personale dipendente</t>
  </si>
  <si>
    <t>DEBITI (con separata indicazione, per ciascuna voce, degli importi esigibili oltre l'esercizio successivo)</t>
  </si>
  <si>
    <t>Incrementi delle immobilizzazioni per lavori interni</t>
  </si>
  <si>
    <t>Contributi in c/esercizio - da Regione o Provincia Autonoma per quota F.S. regionale</t>
  </si>
  <si>
    <t>da Regione e altri soggetti pubblici</t>
  </si>
  <si>
    <t>Quota contributi in c/capitale imputata nell'esercizio</t>
  </si>
  <si>
    <t>Acquisti di servizi sanitari - Medicina di base</t>
  </si>
  <si>
    <t>Acquisti di servizi sanitari - Farmaceutica</t>
  </si>
  <si>
    <t>Acquisti di servizi non sanitari</t>
  </si>
  <si>
    <t>Ammortamenti immobilizzazioni immateriali</t>
  </si>
  <si>
    <t>Svalutazione delle immobilizzazioni e dei crediti</t>
  </si>
  <si>
    <t>Variazione delle rimanenze sanitarie</t>
  </si>
  <si>
    <t>Variazione delle rimanenze non sanitarie</t>
  </si>
  <si>
    <t>Crediti v/Stato - investimenti per ricerca</t>
  </si>
  <si>
    <t>Terreni disponibili</t>
  </si>
  <si>
    <t>Terreni indisponibili</t>
  </si>
  <si>
    <t>Altre immobilizzazioni materiali</t>
  </si>
  <si>
    <t>Rimanenze beni sanitari</t>
  </si>
  <si>
    <t>Rimanenze beni non sanitari</t>
  </si>
  <si>
    <t>Acconti per acquisti beni sanitari</t>
  </si>
  <si>
    <t>Acconti per acquisti beni non sanitari</t>
  </si>
  <si>
    <t>Crediti v/Ministero della Salute per ricerca corrente</t>
  </si>
  <si>
    <t>Crediti v/Ministero della Salute per ricerca finalizzata</t>
  </si>
  <si>
    <t>Crediti v/Regione o Provincia Autonoma per ricerca</t>
  </si>
  <si>
    <t>Altri titoli che non costituiscono immobilizzazioni</t>
  </si>
  <si>
    <t>Diritti di brevetto e di utilizzazione delle opere dell'ingegno</t>
  </si>
  <si>
    <t>Crediti v/società partecipate e/o enti dipendenti della Regione</t>
  </si>
  <si>
    <t>Debiti v/società partecipate e/o enti dipendenti della Regione</t>
  </si>
  <si>
    <t>Rettifica contributi c/esercizio per destinazione ad investimenti</t>
  </si>
  <si>
    <t>Utilizzo fondi per quote inutilizzate contributi vincolati di esercizi precedenti</t>
  </si>
  <si>
    <t>Accantonamenti per quote inutilizzate di contributi vincolati</t>
  </si>
  <si>
    <t>Crediti finanziari v/partecipate</t>
  </si>
  <si>
    <t>Titoli</t>
  </si>
  <si>
    <t>Crediti v/Stato - per ricerca</t>
  </si>
  <si>
    <t>Crediti v/prefetture</t>
  </si>
  <si>
    <t>Crediti v/aziende sanitarie pubbliche e acconto quota FSR da distribuire</t>
  </si>
  <si>
    <t>Crediti v/altri</t>
  </si>
  <si>
    <t>Tesoreria Unica</t>
  </si>
  <si>
    <t xml:space="preserve">Debiti v/aziende sanitarie pubbliche della Regione per finanziamento sanitario aggiuntivo corrente LEA </t>
  </si>
  <si>
    <t xml:space="preserve">Debiti v/aziende sanitarie pubbliche della Regione per finanziamento sanitario aggiuntivo corrente extra LEA </t>
  </si>
  <si>
    <t>Contributi da Regione o Prov. Aut. (extra fondo) - Risorse aggiuntive da bilancio a titolo di copertura LEA</t>
  </si>
  <si>
    <t>Contributi da Regione o Prov. Aut. (extra fondo) - Risorse aggiuntive da bilancio a titolo di copertura extra LEA</t>
  </si>
  <si>
    <t>Contributi da Regione o Prov. Aut. (extra fondo) - vincolati</t>
  </si>
  <si>
    <t>Acquisti prestazioni di distribuzione farmaci File F</t>
  </si>
  <si>
    <t>Acquisti prestazioni termali in convenzione</t>
  </si>
  <si>
    <t>Acquisti prestazioni di trasporto sanitario</t>
  </si>
  <si>
    <t>l)</t>
  </si>
  <si>
    <t>Acquisti prestazioni  socio-sanitarie a rilevanza sanitaria</t>
  </si>
  <si>
    <t>m)</t>
  </si>
  <si>
    <t>Compartecipazione al personale per att. Libero-prof. (intramoenia)</t>
  </si>
  <si>
    <t>n)</t>
  </si>
  <si>
    <t>Rimborsi Assegni e contributi sanitari</t>
  </si>
  <si>
    <t>o)</t>
  </si>
  <si>
    <t>p)</t>
  </si>
  <si>
    <t>q)</t>
  </si>
  <si>
    <t>Acquisti prestazioni di psichiatrica residenziale e semiresidenziale</t>
  </si>
  <si>
    <t>Altri servizi sanitari e sociosanitari a rilevanza sanitaria</t>
  </si>
  <si>
    <t>Costi per differenziale Tariffe TUC</t>
  </si>
  <si>
    <t>Acquisti di servizi sanitari per assitenza specialistica ambulatoriale</t>
  </si>
  <si>
    <r>
      <t xml:space="preserve">Acquisti di servizi sanitari </t>
    </r>
    <r>
      <rPr>
        <sz val="12"/>
        <rFont val="Garamond"/>
        <family val="1"/>
      </rPr>
      <t>per assistenza ospedaliera</t>
    </r>
  </si>
  <si>
    <t>Acquisti di servizi sanitari per assistenza protesica</t>
  </si>
  <si>
    <t>Acquisti di servizi sanitari per assistenza integrativa</t>
  </si>
  <si>
    <t>Acquisti di servizi sanitari per assistenza riabilitativa</t>
  </si>
  <si>
    <r>
      <t>Consulenze, collaborazioni, interinale, altre prestazioni di lavoro non sanitarie</t>
    </r>
    <r>
      <rPr>
        <sz val="12"/>
        <color rgb="FFFF0000"/>
        <rFont val="Garamond"/>
        <family val="1"/>
      </rPr>
      <t xml:space="preserve"> </t>
    </r>
  </si>
  <si>
    <t>Formazione</t>
  </si>
  <si>
    <t>Manutenzione e riparazione</t>
  </si>
  <si>
    <t>Ammortamenti dei Fabbricati</t>
  </si>
  <si>
    <t>Ammortamenti delle altre immobilizzazioni materiali</t>
  </si>
  <si>
    <t xml:space="preserve">Accantonamenti per premio operosità </t>
  </si>
  <si>
    <t>Immobilizzazioni materiali in corso e acconti</t>
  </si>
  <si>
    <t xml:space="preserve">Crediti v/Stato per ricerca - altre Amministrazioni centrali </t>
  </si>
  <si>
    <t xml:space="preserve">a)  Crediti v/Regione o Provincia Autonoma per finanziamento sanitario ordinario corrente </t>
  </si>
  <si>
    <t>b)  Crediti v/Regione o Provincia Autonoma per finanziamento sanitario aggiuntivo corrente LEA</t>
  </si>
  <si>
    <t>c)  Crediti v/Regione o Provincia Autonoma per finanziamento sanitario aggiuntivo corrente extra LEA</t>
  </si>
  <si>
    <t>Finanziamenti da Stato ex art. 20 Legge 67/88</t>
  </si>
  <si>
    <t>Quota inutilizzata contributi di parte corrente vincolati</t>
  </si>
  <si>
    <t>Altri fondi oneri</t>
  </si>
  <si>
    <t>Debiti v/aziende sanitarie pubbliche della Regione per spesa corrente e mobilità</t>
  </si>
  <si>
    <t>Debiti v/aziende sanitarie pubbliche della Regione per versamenti a patrimonio netto</t>
  </si>
  <si>
    <r>
      <t xml:space="preserve">Crediti v/Stato per spesa corrente </t>
    </r>
    <r>
      <rPr>
        <sz val="11"/>
        <rFont val="Garamond"/>
        <family val="1"/>
      </rPr>
      <t>e acconti</t>
    </r>
  </si>
  <si>
    <t>Crediti v/Regione o Provincia Autonoma - patrimonio netto</t>
  </si>
  <si>
    <t>Debiti v/altri</t>
  </si>
  <si>
    <t>Contributi in c/esercizio - extra fondo</t>
  </si>
  <si>
    <t>Contributi da Regione o Prov. Aut. (extra fondo) - altro</t>
  </si>
  <si>
    <t>Contributi da aziende sanitarie pubbliche (extra fondo)</t>
  </si>
  <si>
    <t>Contributi da altri soggetti pubblici</t>
  </si>
  <si>
    <t>Contributi in c/esercizio - da privati</t>
  </si>
  <si>
    <t>Ricavi per prestazioni sanitarie e sociosanitarie a rilevanza sanitaria</t>
  </si>
  <si>
    <t>Ricavi per prestazioni sanitarie e sociosanitarie - ad aziende sanitarie pubbliche</t>
  </si>
  <si>
    <t>Compartecipazione alla spesa per prestazioni sanitarie (Ticket)</t>
  </si>
  <si>
    <t>Acquisti di servizi sanitari</t>
  </si>
  <si>
    <t>Consulenze, collaborazioni, interinale, altre prestazioni di lavoro sanitarie e sociosanitarie</t>
  </si>
  <si>
    <t>Servizi non sanitari</t>
  </si>
  <si>
    <r>
      <t>Immobilizzazioni finanziarie (</t>
    </r>
    <r>
      <rPr>
        <b/>
        <i/>
        <sz val="12"/>
        <rFont val="Garamond"/>
        <family val="1"/>
      </rPr>
      <t>con separata indicazione, per ciascuna voce dei crediti, degli importi esigibili entro l'esercizio successivo</t>
    </r>
    <r>
      <rPr>
        <b/>
        <sz val="12"/>
        <rFont val="Garamond"/>
        <family val="1"/>
      </rPr>
      <t>)</t>
    </r>
  </si>
  <si>
    <t>Crediti v/Regione o Provincia Autonoma per finanziamento per investimenti</t>
  </si>
  <si>
    <t>Crediti v/Regione o Provincia Autonoma per incremento fondo di dotazione</t>
  </si>
  <si>
    <t>Crediti v/Regione o Provincia Autonoma per ripiano perdite</t>
  </si>
  <si>
    <t>Crediti v/Regione o Provincia Autonoma per ricostituzione risorse da investimenti esercizi precedenti</t>
  </si>
  <si>
    <t>d)  Crediti v/Regione o Provincia Autonoma per spesa corrente - altro</t>
  </si>
  <si>
    <t>Debiti v/aziende sanitarie pubbliche della Regione per altre prestazioni</t>
  </si>
  <si>
    <t>Entro 12 mesi</t>
  </si>
  <si>
    <t>Oltre 12 mesi</t>
  </si>
  <si>
    <r>
      <t>Crediti (</t>
    </r>
    <r>
      <rPr>
        <b/>
        <i/>
        <sz val="12"/>
        <rFont val="Garamond"/>
        <family val="1"/>
      </rPr>
      <t>con separata indicazione, per ciascuna voce, degli importi esigibili  oltre l'esercizio successivo</t>
    </r>
    <r>
      <rPr>
        <b/>
        <sz val="12"/>
        <rFont val="Garamond"/>
        <family val="1"/>
      </rPr>
      <t>)</t>
    </r>
  </si>
  <si>
    <t>STATO PATRIMONIALE ATTIVO</t>
  </si>
  <si>
    <t>STATO PATRIMONIALE PASSIVO</t>
  </si>
  <si>
    <t>CONTO ECONOMICO</t>
  </si>
  <si>
    <t>AZIENDA OSPEDALIERA DI COSENZA</t>
  </si>
  <si>
    <t>Anno
2015</t>
  </si>
  <si>
    <t>Anno
2014</t>
  </si>
  <si>
    <t>VARIAZIONE 2015/2014</t>
  </si>
  <si>
    <t>54716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</si>
</sst>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43" formatCode="_-* #,##0.00_-;\-* #,##0.00_-;_-* &quot;-&quot;??_-;_-@_-"/>
    <numFmt numFmtId="164" formatCode="_(* #,##0_);_(* \(#,##0\);_(* &quot;-&quot;_);_(@_)"/>
    <numFmt numFmtId="165" formatCode="_ * #,##0_ ;_ * \-#,##0_ ;_ * &quot;-&quot;_ ;_ @_ "/>
    <numFmt numFmtId="166" formatCode="_-* #,##0_-;\-* #,##0_-;_-* &quot;-&quot;??_-;_-@_-"/>
    <numFmt numFmtId="167" formatCode="_ * #,##0_ ;_ * \-#,##0_ ;_ * &quot;-&quot;??_ ;_ @_ "/>
    <numFmt numFmtId="168" formatCode="0.0%"/>
    <numFmt numFmtId="169" formatCode="_ * #,##0.00_ ;_ * \-#,##0.00_ ;_ * &quot;-&quot;??_ ;_ @_ "/>
    <numFmt numFmtId="170" formatCode="_ * #,##0.00_ ;_ * \-#,##0.00_ ;_ * &quot;-&quot;_ ;_ @_ "/>
    <numFmt numFmtId="171" formatCode="#,##0.00_ ;\-#,##0.00\ "/>
  </numFmts>
  <fonts count="42" x14ac:knownFonts="1">
    <font>
      <sz val="11"/>
      <color theme="1"/>
      <name val="Calibri"/>
      <family val="2"/>
      <scheme val="minor"/>
    </font>
    <font>
      <sz val="12"/>
      <name val="Times New Roman"/>
      <family val="1"/>
    </font>
    <font>
      <b/>
      <sz val="18"/>
      <name val="Tahoma"/>
      <family val="2"/>
    </font>
    <font>
      <b/>
      <sz val="16"/>
      <name val="Tahoma"/>
      <family val="2"/>
    </font>
    <font>
      <b/>
      <i/>
      <sz val="12"/>
      <name val="Tahoma"/>
      <family val="2"/>
    </font>
    <font>
      <b/>
      <sz val="12"/>
      <name val="Tahoma"/>
      <family val="2"/>
    </font>
    <font>
      <b/>
      <sz val="10"/>
      <name val="Tahoma"/>
      <family val="2"/>
    </font>
    <font>
      <sz val="12"/>
      <name val="Tahoma"/>
      <family val="2"/>
    </font>
    <font>
      <i/>
      <sz val="14"/>
      <name val="Tahoma"/>
      <family val="2"/>
    </font>
    <font>
      <i/>
      <sz val="11"/>
      <name val="Tahoma"/>
      <family val="2"/>
    </font>
    <font>
      <b/>
      <sz val="14"/>
      <name val="Garamond"/>
      <family val="1"/>
    </font>
    <font>
      <b/>
      <sz val="12"/>
      <name val="Garamond"/>
      <family val="1"/>
    </font>
    <font>
      <sz val="12"/>
      <name val="Garamond"/>
      <family val="1"/>
    </font>
    <font>
      <b/>
      <i/>
      <sz val="10"/>
      <name val="Tahoma"/>
      <family val="2"/>
    </font>
    <font>
      <sz val="10"/>
      <name val="Arial"/>
      <family val="2"/>
    </font>
    <font>
      <i/>
      <sz val="12"/>
      <name val="Garamond"/>
      <family val="1"/>
    </font>
    <font>
      <sz val="11"/>
      <color indexed="63"/>
      <name val="Calibri"/>
      <family val="2"/>
    </font>
    <font>
      <sz val="11"/>
      <color indexed="9"/>
      <name val="Calibri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60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62"/>
      <name val="Cambria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b/>
      <sz val="18"/>
      <color indexed="56"/>
      <name val="Cambria"/>
      <family val="2"/>
    </font>
    <font>
      <b/>
      <sz val="11"/>
      <color indexed="63"/>
      <name val="Calibri"/>
      <family val="2"/>
    </font>
    <font>
      <sz val="11"/>
      <color indexed="20"/>
      <name val="Calibri"/>
      <family val="2"/>
    </font>
    <font>
      <sz val="11"/>
      <color indexed="17"/>
      <name val="Calibri"/>
      <family val="2"/>
    </font>
    <font>
      <b/>
      <i/>
      <sz val="12"/>
      <name val="Garamond"/>
      <family val="1"/>
    </font>
    <font>
      <b/>
      <u/>
      <sz val="12"/>
      <name val="Garamond"/>
      <family val="1"/>
    </font>
    <font>
      <sz val="12"/>
      <name val="Times New Roman"/>
      <family val="1"/>
    </font>
    <font>
      <sz val="10"/>
      <name val="Arial"/>
      <family val="2"/>
    </font>
    <font>
      <i/>
      <sz val="14"/>
      <name val="Garamond"/>
      <family val="1"/>
    </font>
    <font>
      <sz val="10"/>
      <name val="Garamond"/>
      <family val="1"/>
    </font>
    <font>
      <sz val="12"/>
      <color rgb="FFFF0000"/>
      <name val="Garamond"/>
      <family val="1"/>
    </font>
    <font>
      <b/>
      <u val="double"/>
      <sz val="12"/>
      <name val="Garamond"/>
      <family val="1"/>
    </font>
    <font>
      <sz val="11"/>
      <name val="Garamond"/>
      <family val="1"/>
    </font>
    <font>
      <sz val="11"/>
      <color theme="1"/>
      <name val="Calibri"/>
      <family val="2"/>
      <scheme val="minor"/>
    </font>
  </fonts>
  <fills count="22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9"/>
      </patternFill>
    </fill>
    <fill>
      <patternFill patternType="solid">
        <fgColor indexed="47"/>
      </patternFill>
    </fill>
    <fill>
      <patternFill patternType="solid">
        <fgColor indexed="26"/>
      </patternFill>
    </fill>
    <fill>
      <patternFill patternType="solid">
        <fgColor indexed="8"/>
      </patternFill>
    </fill>
    <fill>
      <patternFill patternType="solid">
        <fgColor indexed="22"/>
      </patternFill>
    </fill>
    <fill>
      <patternFill patternType="solid">
        <fgColor indexed="29"/>
      </patternFill>
    </fill>
    <fill>
      <patternFill patternType="solid">
        <fgColor indexed="43"/>
      </patternFill>
    </fill>
    <fill>
      <patternFill patternType="solid">
        <fgColor indexed="44"/>
      </patternFill>
    </fill>
    <fill>
      <patternFill patternType="solid">
        <fgColor indexed="49"/>
      </patternFill>
    </fill>
    <fill>
      <patternFill patternType="solid">
        <fgColor indexed="55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4"/>
      </patternFill>
    </fill>
    <fill>
      <patternFill patternType="solid">
        <fgColor indexed="53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0"/>
        <bgColor indexed="64"/>
      </patternFill>
    </fill>
  </fills>
  <borders count="6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double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medium">
        <color indexed="64"/>
      </right>
      <top style="double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53">
    <xf numFmtId="0" fontId="0" fillId="0" borderId="0"/>
    <xf numFmtId="0" fontId="1" fillId="0" borderId="0"/>
    <xf numFmtId="164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16" fillId="3" borderId="0" applyNumberFormat="0" applyBorder="0" applyAlignment="0" applyProtection="0"/>
    <xf numFmtId="0" fontId="16" fillId="4" borderId="0" applyNumberFormat="0" applyBorder="0" applyAlignment="0" applyProtection="0"/>
    <xf numFmtId="0" fontId="16" fillId="5" borderId="0" applyNumberFormat="0" applyBorder="0" applyAlignment="0" applyProtection="0"/>
    <xf numFmtId="0" fontId="16" fillId="3" borderId="0" applyNumberFormat="0" applyBorder="0" applyAlignment="0" applyProtection="0"/>
    <xf numFmtId="0" fontId="16" fillId="6" borderId="0" applyNumberFormat="0" applyBorder="0" applyAlignment="0" applyProtection="0"/>
    <xf numFmtId="0" fontId="16" fillId="4" borderId="0" applyNumberFormat="0" applyBorder="0" applyAlignment="0" applyProtection="0"/>
    <xf numFmtId="0" fontId="16" fillId="7" borderId="0" applyNumberFormat="0" applyBorder="0" applyAlignment="0" applyProtection="0"/>
    <xf numFmtId="0" fontId="16" fillId="8" borderId="0" applyNumberFormat="0" applyBorder="0" applyAlignment="0" applyProtection="0"/>
    <xf numFmtId="0" fontId="16" fillId="9" borderId="0" applyNumberFormat="0" applyBorder="0" applyAlignment="0" applyProtection="0"/>
    <xf numFmtId="0" fontId="16" fillId="7" borderId="0" applyNumberFormat="0" applyBorder="0" applyAlignment="0" applyProtection="0"/>
    <xf numFmtId="0" fontId="16" fillId="10" borderId="0" applyNumberFormat="0" applyBorder="0" applyAlignment="0" applyProtection="0"/>
    <xf numFmtId="0" fontId="16" fillId="4" borderId="0" applyNumberFormat="0" applyBorder="0" applyAlignment="0" applyProtection="0"/>
    <xf numFmtId="0" fontId="17" fillId="11" borderId="0" applyNumberFormat="0" applyBorder="0" applyAlignment="0" applyProtection="0"/>
    <xf numFmtId="0" fontId="17" fillId="8" borderId="0" applyNumberFormat="0" applyBorder="0" applyAlignment="0" applyProtection="0"/>
    <xf numFmtId="0" fontId="17" fillId="9" borderId="0" applyNumberFormat="0" applyBorder="0" applyAlignment="0" applyProtection="0"/>
    <xf numFmtId="0" fontId="17" fillId="7" borderId="0" applyNumberFormat="0" applyBorder="0" applyAlignment="0" applyProtection="0"/>
    <xf numFmtId="0" fontId="17" fillId="11" borderId="0" applyNumberFormat="0" applyBorder="0" applyAlignment="0" applyProtection="0"/>
    <xf numFmtId="0" fontId="17" fillId="4" borderId="0" applyNumberFormat="0" applyBorder="0" applyAlignment="0" applyProtection="0"/>
    <xf numFmtId="0" fontId="18" fillId="3" borderId="10" applyNumberFormat="0" applyAlignment="0" applyProtection="0"/>
    <xf numFmtId="0" fontId="19" fillId="0" borderId="11" applyNumberFormat="0" applyFill="0" applyAlignment="0" applyProtection="0"/>
    <xf numFmtId="0" fontId="20" fillId="12" borderId="12" applyNumberFormat="0" applyAlignment="0" applyProtection="0"/>
    <xf numFmtId="0" fontId="17" fillId="11" borderId="0" applyNumberFormat="0" applyBorder="0" applyAlignment="0" applyProtection="0"/>
    <xf numFmtId="0" fontId="17" fillId="13" borderId="0" applyNumberFormat="0" applyBorder="0" applyAlignment="0" applyProtection="0"/>
    <xf numFmtId="0" fontId="17" fillId="14" borderId="0" applyNumberFormat="0" applyBorder="0" applyAlignment="0" applyProtection="0"/>
    <xf numFmtId="0" fontId="17" fillId="15" borderId="0" applyNumberFormat="0" applyBorder="0" applyAlignment="0" applyProtection="0"/>
    <xf numFmtId="0" fontId="17" fillId="11" borderId="0" applyNumberFormat="0" applyBorder="0" applyAlignment="0" applyProtection="0"/>
    <xf numFmtId="0" fontId="17" fillId="16" borderId="0" applyNumberFormat="0" applyBorder="0" applyAlignment="0" applyProtection="0"/>
    <xf numFmtId="0" fontId="21" fillId="9" borderId="0" applyNumberFormat="0" applyBorder="0" applyAlignment="0" applyProtection="0"/>
    <xf numFmtId="0" fontId="14" fillId="5" borderId="13" applyNumberFormat="0" applyFont="0" applyAlignment="0" applyProtection="0"/>
    <xf numFmtId="0" fontId="22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14" applyNumberFormat="0" applyFill="0" applyAlignment="0" applyProtection="0"/>
    <xf numFmtId="0" fontId="26" fillId="0" borderId="15" applyNumberFormat="0" applyFill="0" applyAlignment="0" applyProtection="0"/>
    <xf numFmtId="0" fontId="27" fillId="0" borderId="16" applyNumberFormat="0" applyFill="0" applyAlignment="0" applyProtection="0"/>
    <xf numFmtId="0" fontId="27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17" applyNumberFormat="0" applyFill="0" applyAlignment="0" applyProtection="0"/>
    <xf numFmtId="0" fontId="30" fillId="17" borderId="0" applyNumberFormat="0" applyBorder="0" applyAlignment="0" applyProtection="0"/>
    <xf numFmtId="0" fontId="31" fillId="18" borderId="0" applyNumberFormat="0" applyBorder="0" applyAlignment="0" applyProtection="0"/>
    <xf numFmtId="0" fontId="34" fillId="0" borderId="0"/>
    <xf numFmtId="164" fontId="34" fillId="0" borderId="0" applyFont="0" applyFill="0" applyBorder="0" applyAlignment="0" applyProtection="0"/>
    <xf numFmtId="165" fontId="34" fillId="0" borderId="0" applyFont="0" applyFill="0" applyBorder="0" applyAlignment="0" applyProtection="0"/>
    <xf numFmtId="169" fontId="34" fillId="0" borderId="0" applyFont="0" applyFill="0" applyBorder="0" applyAlignment="0" applyProtection="0"/>
    <xf numFmtId="9" fontId="35" fillId="0" borderId="0" applyFont="0" applyFill="0" applyBorder="0" applyAlignment="0" applyProtection="0"/>
    <xf numFmtId="43" fontId="41" fillId="0" borderId="0" applyFont="0" applyFill="0" applyBorder="0" applyAlignment="0" applyProtection="0"/>
  </cellStyleXfs>
  <cellXfs count="399">
    <xf numFmtId="0" fontId="0" fillId="0" borderId="0" xfId="0"/>
    <xf numFmtId="0" fontId="7" fillId="2" borderId="0" xfId="1" applyFont="1" applyFill="1" applyAlignment="1">
      <alignment vertical="center"/>
    </xf>
    <xf numFmtId="0" fontId="7" fillId="2" borderId="0" xfId="1" applyFont="1" applyFill="1" applyBorder="1"/>
    <xf numFmtId="0" fontId="12" fillId="2" borderId="0" xfId="1" applyFont="1" applyFill="1"/>
    <xf numFmtId="4" fontId="13" fillId="2" borderId="5" xfId="3" applyNumberFormat="1" applyFont="1" applyFill="1" applyBorder="1" applyAlignment="1">
      <alignment horizontal="center" vertical="center" wrapText="1"/>
    </xf>
    <xf numFmtId="164" fontId="11" fillId="2" borderId="1" xfId="2" applyFont="1" applyFill="1" applyBorder="1" applyAlignment="1">
      <alignment horizontal="left" vertical="center"/>
    </xf>
    <xf numFmtId="166" fontId="11" fillId="2" borderId="6" xfId="4" applyNumberFormat="1" applyFont="1" applyFill="1" applyBorder="1" applyAlignment="1">
      <alignment vertical="center"/>
    </xf>
    <xf numFmtId="167" fontId="11" fillId="2" borderId="6" xfId="4" applyNumberFormat="1" applyFont="1" applyFill="1" applyBorder="1" applyAlignment="1">
      <alignment horizontal="center" vertical="center"/>
    </xf>
    <xf numFmtId="0" fontId="11" fillId="2" borderId="0" xfId="1" applyFont="1" applyFill="1" applyAlignment="1">
      <alignment vertical="center"/>
    </xf>
    <xf numFmtId="164" fontId="11" fillId="2" borderId="0" xfId="2" applyFont="1" applyFill="1" applyBorder="1" applyAlignment="1">
      <alignment horizontal="right" vertical="center"/>
    </xf>
    <xf numFmtId="166" fontId="11" fillId="2" borderId="9" xfId="4" applyNumberFormat="1" applyFont="1" applyFill="1" applyBorder="1" applyAlignment="1">
      <alignment vertical="center"/>
    </xf>
    <xf numFmtId="167" fontId="11" fillId="2" borderId="9" xfId="4" applyNumberFormat="1" applyFont="1" applyFill="1" applyBorder="1" applyAlignment="1">
      <alignment horizontal="center" vertical="center"/>
    </xf>
    <xf numFmtId="0" fontId="12" fillId="2" borderId="0" xfId="1" applyFont="1" applyFill="1" applyBorder="1" applyAlignment="1">
      <alignment horizontal="right" vertical="center"/>
    </xf>
    <xf numFmtId="0" fontId="12" fillId="2" borderId="0" xfId="1" applyFont="1" applyFill="1" applyBorder="1" applyAlignment="1">
      <alignment vertical="center"/>
    </xf>
    <xf numFmtId="164" fontId="12" fillId="2" borderId="0" xfId="2" applyFont="1" applyFill="1" applyBorder="1" applyAlignment="1">
      <alignment horizontal="right" vertical="center"/>
    </xf>
    <xf numFmtId="166" fontId="12" fillId="2" borderId="9" xfId="4" applyNumberFormat="1" applyFont="1" applyFill="1" applyBorder="1" applyAlignment="1">
      <alignment vertical="center"/>
    </xf>
    <xf numFmtId="167" fontId="12" fillId="2" borderId="9" xfId="4" applyNumberFormat="1" applyFont="1" applyFill="1" applyBorder="1" applyAlignment="1">
      <alignment horizontal="center" vertical="center"/>
    </xf>
    <xf numFmtId="0" fontId="12" fillId="2" borderId="0" xfId="1" applyFont="1" applyFill="1" applyAlignment="1">
      <alignment vertical="center"/>
    </xf>
    <xf numFmtId="0" fontId="11" fillId="2" borderId="0" xfId="1" applyFont="1" applyFill="1" applyBorder="1" applyAlignment="1">
      <alignment horizontal="left" vertical="center"/>
    </xf>
    <xf numFmtId="165" fontId="11" fillId="2" borderId="6" xfId="3" applyNumberFormat="1" applyFont="1" applyFill="1" applyBorder="1" applyAlignment="1">
      <alignment vertical="center"/>
    </xf>
    <xf numFmtId="167" fontId="11" fillId="2" borderId="6" xfId="6" applyNumberFormat="1" applyFont="1" applyFill="1" applyBorder="1" applyAlignment="1">
      <alignment horizontal="center" vertical="center"/>
    </xf>
    <xf numFmtId="165" fontId="12" fillId="2" borderId="9" xfId="3" applyNumberFormat="1" applyFont="1" applyFill="1" applyBorder="1" applyAlignment="1">
      <alignment vertical="center"/>
    </xf>
    <xf numFmtId="167" fontId="12" fillId="2" borderId="9" xfId="6" applyNumberFormat="1" applyFont="1" applyFill="1" applyBorder="1" applyAlignment="1">
      <alignment horizontal="center" vertical="center"/>
    </xf>
    <xf numFmtId="165" fontId="11" fillId="2" borderId="9" xfId="3" applyNumberFormat="1" applyFont="1" applyFill="1" applyBorder="1" applyAlignment="1">
      <alignment vertical="center"/>
    </xf>
    <xf numFmtId="167" fontId="11" fillId="2" borderId="9" xfId="6" applyNumberFormat="1" applyFont="1" applyFill="1" applyBorder="1" applyAlignment="1">
      <alignment horizontal="center" vertical="center"/>
    </xf>
    <xf numFmtId="0" fontId="11" fillId="2" borderId="0" xfId="1" applyFont="1" applyFill="1" applyAlignment="1">
      <alignment horizontal="center" vertical="center"/>
    </xf>
    <xf numFmtId="0" fontId="12" fillId="2" borderId="0" xfId="1" applyFont="1" applyFill="1" applyAlignment="1">
      <alignment horizontal="center" vertical="center"/>
    </xf>
    <xf numFmtId="170" fontId="12" fillId="2" borderId="0" xfId="3" applyNumberFormat="1" applyFont="1" applyFill="1"/>
    <xf numFmtId="167" fontId="11" fillId="19" borderId="5" xfId="4" applyNumberFormat="1" applyFont="1" applyFill="1" applyBorder="1" applyAlignment="1">
      <alignment horizontal="center" vertical="center"/>
    </xf>
    <xf numFmtId="164" fontId="11" fillId="19" borderId="18" xfId="2" applyFont="1" applyFill="1" applyBorder="1" applyAlignment="1">
      <alignment horizontal="left" vertical="center"/>
    </xf>
    <xf numFmtId="166" fontId="11" fillId="19" borderId="5" xfId="4" applyNumberFormat="1" applyFont="1" applyFill="1" applyBorder="1" applyAlignment="1">
      <alignment vertical="center"/>
    </xf>
    <xf numFmtId="164" fontId="12" fillId="20" borderId="21" xfId="2" applyFont="1" applyFill="1" applyBorder="1" applyAlignment="1">
      <alignment horizontal="right" vertical="center"/>
    </xf>
    <xf numFmtId="166" fontId="11" fillId="20" borderId="20" xfId="4" applyNumberFormat="1" applyFont="1" applyFill="1" applyBorder="1" applyAlignment="1">
      <alignment vertical="center"/>
    </xf>
    <xf numFmtId="167" fontId="11" fillId="20" borderId="20" xfId="4" applyNumberFormat="1" applyFont="1" applyFill="1" applyBorder="1" applyAlignment="1">
      <alignment horizontal="center" vertical="center"/>
    </xf>
    <xf numFmtId="0" fontId="8" fillId="2" borderId="0" xfId="1" applyFont="1" applyFill="1" applyBorder="1" applyAlignment="1">
      <alignment horizontal="center" vertical="center"/>
    </xf>
    <xf numFmtId="0" fontId="9" fillId="2" borderId="0" xfId="1" applyFont="1" applyFill="1" applyBorder="1" applyAlignment="1">
      <alignment horizontal="center" vertical="center"/>
    </xf>
    <xf numFmtId="4" fontId="13" fillId="2" borderId="25" xfId="3" applyNumberFormat="1" applyFont="1" applyFill="1" applyBorder="1" applyAlignment="1">
      <alignment horizontal="center" vertical="center" wrapText="1"/>
    </xf>
    <xf numFmtId="164" fontId="11" fillId="2" borderId="26" xfId="2" applyFont="1" applyFill="1" applyBorder="1" applyAlignment="1">
      <alignment horizontal="left" vertical="center"/>
    </xf>
    <xf numFmtId="168" fontId="11" fillId="2" borderId="27" xfId="5" applyNumberFormat="1" applyFont="1" applyFill="1" applyBorder="1" applyAlignment="1">
      <alignment horizontal="right" vertical="center"/>
    </xf>
    <xf numFmtId="164" fontId="11" fillId="2" borderId="28" xfId="2" applyFont="1" applyFill="1" applyBorder="1" applyAlignment="1">
      <alignment horizontal="left" vertical="center"/>
    </xf>
    <xf numFmtId="168" fontId="11" fillId="2" borderId="29" xfId="5" applyNumberFormat="1" applyFont="1" applyFill="1" applyBorder="1" applyAlignment="1">
      <alignment horizontal="right" vertical="center"/>
    </xf>
    <xf numFmtId="164" fontId="12" fillId="2" borderId="28" xfId="2" applyFont="1" applyFill="1" applyBorder="1" applyAlignment="1">
      <alignment horizontal="left" vertical="center"/>
    </xf>
    <xf numFmtId="168" fontId="12" fillId="2" borderId="29" xfId="5" applyNumberFormat="1" applyFont="1" applyFill="1" applyBorder="1" applyAlignment="1">
      <alignment horizontal="right" vertical="center"/>
    </xf>
    <xf numFmtId="0" fontId="12" fillId="2" borderId="28" xfId="1" applyFont="1" applyFill="1" applyBorder="1" applyAlignment="1">
      <alignment horizontal="center" vertical="center"/>
    </xf>
    <xf numFmtId="168" fontId="11" fillId="19" borderId="25" xfId="5" applyNumberFormat="1" applyFont="1" applyFill="1" applyBorder="1" applyAlignment="1">
      <alignment horizontal="right" vertical="center"/>
    </xf>
    <xf numFmtId="164" fontId="32" fillId="19" borderId="30" xfId="2" applyFont="1" applyFill="1" applyBorder="1" applyAlignment="1">
      <alignment horizontal="left" vertical="center"/>
    </xf>
    <xf numFmtId="0" fontId="33" fillId="20" borderId="31" xfId="1" applyFont="1" applyFill="1" applyBorder="1" applyAlignment="1">
      <alignment horizontal="left" vertical="center"/>
    </xf>
    <xf numFmtId="168" fontId="11" fillId="20" borderId="32" xfId="5" applyNumberFormat="1" applyFont="1" applyFill="1" applyBorder="1" applyAlignment="1">
      <alignment horizontal="right" vertical="center"/>
    </xf>
    <xf numFmtId="164" fontId="32" fillId="19" borderId="33" xfId="2" applyFont="1" applyFill="1" applyBorder="1" applyAlignment="1">
      <alignment horizontal="left" vertical="center"/>
    </xf>
    <xf numFmtId="166" fontId="11" fillId="19" borderId="36" xfId="4" applyNumberFormat="1" applyFont="1" applyFill="1" applyBorder="1" applyAlignment="1">
      <alignment vertical="center"/>
    </xf>
    <xf numFmtId="167" fontId="11" fillId="19" borderId="36" xfId="4" applyNumberFormat="1" applyFont="1" applyFill="1" applyBorder="1" applyAlignment="1">
      <alignment horizontal="center" vertical="center"/>
    </xf>
    <xf numFmtId="168" fontId="11" fillId="19" borderId="37" xfId="5" applyNumberFormat="1" applyFont="1" applyFill="1" applyBorder="1" applyAlignment="1">
      <alignment horizontal="right" vertical="center"/>
    </xf>
    <xf numFmtId="0" fontId="2" fillId="2" borderId="38" xfId="1" applyFont="1" applyFill="1" applyBorder="1" applyAlignment="1">
      <alignment horizontal="center" vertical="center" wrapText="1"/>
    </xf>
    <xf numFmtId="0" fontId="3" fillId="2" borderId="39" xfId="1" applyFont="1" applyFill="1" applyBorder="1" applyAlignment="1">
      <alignment horizontal="center" vertical="center"/>
    </xf>
    <xf numFmtId="0" fontId="3" fillId="2" borderId="42" xfId="1" applyFont="1" applyFill="1" applyBorder="1" applyAlignment="1">
      <alignment horizontal="center" vertical="center"/>
    </xf>
    <xf numFmtId="0" fontId="3" fillId="2" borderId="43" xfId="1" applyFont="1" applyFill="1" applyBorder="1" applyAlignment="1">
      <alignment horizontal="center" vertical="center"/>
    </xf>
    <xf numFmtId="0" fontId="7" fillId="2" borderId="0" xfId="47" applyFont="1" applyFill="1" applyAlignment="1">
      <alignment vertical="center"/>
    </xf>
    <xf numFmtId="0" fontId="8" fillId="2" borderId="0" xfId="47" applyFont="1" applyFill="1" applyAlignment="1">
      <alignment horizontal="center" vertical="center"/>
    </xf>
    <xf numFmtId="0" fontId="9" fillId="2" borderId="0" xfId="47" applyFont="1" applyFill="1" applyAlignment="1">
      <alignment horizontal="center" vertical="center"/>
    </xf>
    <xf numFmtId="0" fontId="7" fillId="2" borderId="0" xfId="47" applyFont="1" applyFill="1"/>
    <xf numFmtId="0" fontId="12" fillId="2" borderId="0" xfId="47" applyFont="1" applyFill="1"/>
    <xf numFmtId="164" fontId="11" fillId="2" borderId="1" xfId="48" applyFont="1" applyFill="1" applyBorder="1" applyAlignment="1">
      <alignment horizontal="left" vertical="center"/>
    </xf>
    <xf numFmtId="164" fontId="11" fillId="2" borderId="2" xfId="48" applyFont="1" applyFill="1" applyBorder="1" applyAlignment="1">
      <alignment horizontal="left" vertical="center"/>
    </xf>
    <xf numFmtId="165" fontId="11" fillId="2" borderId="6" xfId="49" applyNumberFormat="1" applyFont="1" applyFill="1" applyBorder="1" applyAlignment="1">
      <alignment vertical="center"/>
    </xf>
    <xf numFmtId="165" fontId="11" fillId="2" borderId="6" xfId="50" applyNumberFormat="1" applyFont="1" applyFill="1" applyBorder="1" applyAlignment="1">
      <alignment horizontal="center" vertical="center"/>
    </xf>
    <xf numFmtId="0" fontId="11" fillId="2" borderId="0" xfId="47" applyFont="1" applyFill="1" applyAlignment="1">
      <alignment vertical="center"/>
    </xf>
    <xf numFmtId="165" fontId="12" fillId="2" borderId="9" xfId="49" applyNumberFormat="1" applyFont="1" applyFill="1" applyBorder="1" applyAlignment="1">
      <alignment vertical="center"/>
    </xf>
    <xf numFmtId="165" fontId="12" fillId="2" borderId="9" xfId="50" applyNumberFormat="1" applyFont="1" applyFill="1" applyBorder="1" applyAlignment="1">
      <alignment horizontal="center" vertical="center"/>
    </xf>
    <xf numFmtId="0" fontId="12" fillId="2" borderId="0" xfId="47" applyFont="1" applyFill="1" applyAlignment="1">
      <alignment vertical="center"/>
    </xf>
    <xf numFmtId="165" fontId="11" fillId="2" borderId="9" xfId="49" applyNumberFormat="1" applyFont="1" applyFill="1" applyBorder="1" applyAlignment="1">
      <alignment vertical="center"/>
    </xf>
    <xf numFmtId="165" fontId="11" fillId="2" borderId="9" xfId="50" applyNumberFormat="1" applyFont="1" applyFill="1" applyBorder="1" applyAlignment="1">
      <alignment horizontal="center" vertical="center"/>
    </xf>
    <xf numFmtId="43" fontId="12" fillId="2" borderId="0" xfId="47" applyNumberFormat="1" applyFont="1" applyFill="1" applyAlignment="1">
      <alignment vertical="center"/>
    </xf>
    <xf numFmtId="0" fontId="11" fillId="2" borderId="0" xfId="47" applyFont="1" applyFill="1" applyBorder="1" applyAlignment="1">
      <alignment vertical="center"/>
    </xf>
    <xf numFmtId="0" fontId="11" fillId="2" borderId="0" xfId="47" applyFont="1" applyFill="1" applyAlignment="1">
      <alignment horizontal="center" vertical="center"/>
    </xf>
    <xf numFmtId="0" fontId="12" fillId="2" borderId="0" xfId="47" applyFont="1" applyFill="1" applyAlignment="1">
      <alignment horizontal="center" vertical="center"/>
    </xf>
    <xf numFmtId="165" fontId="12" fillId="2" borderId="0" xfId="49" applyNumberFormat="1" applyFont="1" applyFill="1" applyAlignment="1">
      <alignment vertical="center"/>
    </xf>
    <xf numFmtId="165" fontId="11" fillId="2" borderId="0" xfId="47" applyNumberFormat="1" applyFont="1" applyFill="1" applyAlignment="1">
      <alignment vertical="center"/>
    </xf>
    <xf numFmtId="168" fontId="11" fillId="2" borderId="0" xfId="51" applyNumberFormat="1" applyFont="1" applyFill="1" applyAlignment="1">
      <alignment vertical="center"/>
    </xf>
    <xf numFmtId="170" fontId="12" fillId="2" borderId="0" xfId="49" applyNumberFormat="1" applyFont="1" applyFill="1"/>
    <xf numFmtId="164" fontId="11" fillId="2" borderId="26" xfId="48" applyFont="1" applyFill="1" applyBorder="1" applyAlignment="1">
      <alignment horizontal="left" vertical="center"/>
    </xf>
    <xf numFmtId="168" fontId="11" fillId="2" borderId="27" xfId="51" applyNumberFormat="1" applyFont="1" applyFill="1" applyBorder="1" applyAlignment="1">
      <alignment horizontal="right" vertical="center"/>
    </xf>
    <xf numFmtId="168" fontId="12" fillId="2" borderId="29" xfId="51" applyNumberFormat="1" applyFont="1" applyFill="1" applyBorder="1" applyAlignment="1">
      <alignment horizontal="right" vertical="center"/>
    </xf>
    <xf numFmtId="168" fontId="11" fillId="2" borderId="29" xfId="51" applyNumberFormat="1" applyFont="1" applyFill="1" applyBorder="1" applyAlignment="1">
      <alignment horizontal="right" vertical="center"/>
    </xf>
    <xf numFmtId="165" fontId="12" fillId="2" borderId="46" xfId="49" applyNumberFormat="1" applyFont="1" applyFill="1" applyBorder="1" applyAlignment="1">
      <alignment vertical="center"/>
    </xf>
    <xf numFmtId="165" fontId="12" fillId="2" borderId="46" xfId="50" applyNumberFormat="1" applyFont="1" applyFill="1" applyBorder="1" applyAlignment="1">
      <alignment horizontal="center" vertical="center"/>
    </xf>
    <xf numFmtId="168" fontId="11" fillId="2" borderId="47" xfId="51" applyNumberFormat="1" applyFont="1" applyFill="1" applyBorder="1" applyAlignment="1">
      <alignment horizontal="right" vertical="center"/>
    </xf>
    <xf numFmtId="165" fontId="11" fillId="19" borderId="5" xfId="49" applyNumberFormat="1" applyFont="1" applyFill="1" applyBorder="1" applyAlignment="1">
      <alignment vertical="center"/>
    </xf>
    <xf numFmtId="165" fontId="11" fillId="19" borderId="5" xfId="50" applyNumberFormat="1" applyFont="1" applyFill="1" applyBorder="1" applyAlignment="1">
      <alignment horizontal="center" vertical="center"/>
    </xf>
    <xf numFmtId="165" fontId="11" fillId="20" borderId="20" xfId="49" applyNumberFormat="1" applyFont="1" applyFill="1" applyBorder="1" applyAlignment="1">
      <alignment vertical="center"/>
    </xf>
    <xf numFmtId="165" fontId="11" fillId="20" borderId="20" xfId="50" applyNumberFormat="1" applyFont="1" applyFill="1" applyBorder="1" applyAlignment="1">
      <alignment horizontal="center" vertical="center"/>
    </xf>
    <xf numFmtId="168" fontId="11" fillId="20" borderId="32" xfId="51" applyNumberFormat="1" applyFont="1" applyFill="1" applyBorder="1" applyAlignment="1">
      <alignment horizontal="right" vertical="center"/>
    </xf>
    <xf numFmtId="165" fontId="11" fillId="2" borderId="53" xfId="49" applyNumberFormat="1" applyFont="1" applyFill="1" applyBorder="1" applyAlignment="1">
      <alignment vertical="center"/>
    </xf>
    <xf numFmtId="165" fontId="11" fillId="2" borderId="53" xfId="50" applyNumberFormat="1" applyFont="1" applyFill="1" applyBorder="1" applyAlignment="1">
      <alignment horizontal="center" vertical="center"/>
    </xf>
    <xf numFmtId="168" fontId="11" fillId="2" borderId="54" xfId="51" applyNumberFormat="1" applyFont="1" applyFill="1" applyBorder="1" applyAlignment="1">
      <alignment horizontal="right" vertical="center"/>
    </xf>
    <xf numFmtId="168" fontId="11" fillId="19" borderId="25" xfId="51" applyNumberFormat="1" applyFont="1" applyFill="1" applyBorder="1" applyAlignment="1">
      <alignment horizontal="right" vertical="center"/>
    </xf>
    <xf numFmtId="0" fontId="11" fillId="2" borderId="28" xfId="1" applyFont="1" applyFill="1" applyBorder="1" applyAlignment="1">
      <alignment horizontal="center" vertical="center"/>
    </xf>
    <xf numFmtId="0" fontId="12" fillId="2" borderId="50" xfId="1" applyFont="1" applyFill="1" applyBorder="1" applyAlignment="1">
      <alignment horizontal="center" vertical="center"/>
    </xf>
    <xf numFmtId="164" fontId="12" fillId="2" borderId="51" xfId="2" applyFont="1" applyFill="1" applyBorder="1" applyAlignment="1">
      <alignment horizontal="right" vertical="center"/>
    </xf>
    <xf numFmtId="166" fontId="12" fillId="2" borderId="53" xfId="4" applyNumberFormat="1" applyFont="1" applyFill="1" applyBorder="1" applyAlignment="1">
      <alignment vertical="center"/>
    </xf>
    <xf numFmtId="167" fontId="12" fillId="2" borderId="53" xfId="4" applyNumberFormat="1" applyFont="1" applyFill="1" applyBorder="1" applyAlignment="1">
      <alignment horizontal="center" vertical="center"/>
    </xf>
    <xf numFmtId="168" fontId="12" fillId="2" borderId="54" xfId="5" applyNumberFormat="1" applyFont="1" applyFill="1" applyBorder="1" applyAlignment="1">
      <alignment horizontal="right" vertical="center"/>
    </xf>
    <xf numFmtId="164" fontId="12" fillId="21" borderId="28" xfId="2" applyFont="1" applyFill="1" applyBorder="1" applyAlignment="1">
      <alignment horizontal="left" vertical="center"/>
    </xf>
    <xf numFmtId="164" fontId="11" fillId="21" borderId="0" xfId="2" applyFont="1" applyFill="1" applyBorder="1" applyAlignment="1">
      <alignment horizontal="right" vertical="center"/>
    </xf>
    <xf numFmtId="165" fontId="11" fillId="21" borderId="9" xfId="3" applyNumberFormat="1" applyFont="1" applyFill="1" applyBorder="1" applyAlignment="1">
      <alignment vertical="center"/>
    </xf>
    <xf numFmtId="167" fontId="12" fillId="21" borderId="9" xfId="4" applyNumberFormat="1" applyFont="1" applyFill="1" applyBorder="1" applyAlignment="1">
      <alignment horizontal="center" vertical="center"/>
    </xf>
    <xf numFmtId="168" fontId="12" fillId="21" borderId="29" xfId="5" applyNumberFormat="1" applyFont="1" applyFill="1" applyBorder="1" applyAlignment="1">
      <alignment horizontal="right" vertical="center"/>
    </xf>
    <xf numFmtId="0" fontId="12" fillId="21" borderId="0" xfId="1" applyFont="1" applyFill="1" applyAlignment="1">
      <alignment vertical="center"/>
    </xf>
    <xf numFmtId="166" fontId="12" fillId="21" borderId="9" xfId="4" applyNumberFormat="1" applyFont="1" applyFill="1" applyBorder="1" applyAlignment="1">
      <alignment vertical="center"/>
    </xf>
    <xf numFmtId="166" fontId="15" fillId="21" borderId="9" xfId="4" applyNumberFormat="1" applyFont="1" applyFill="1" applyBorder="1" applyAlignment="1">
      <alignment vertical="center"/>
    </xf>
    <xf numFmtId="167" fontId="15" fillId="21" borderId="9" xfId="4" applyNumberFormat="1" applyFont="1" applyFill="1" applyBorder="1" applyAlignment="1">
      <alignment horizontal="center" vertical="center"/>
    </xf>
    <xf numFmtId="168" fontId="15" fillId="21" borderId="29" xfId="5" applyNumberFormat="1" applyFont="1" applyFill="1" applyBorder="1" applyAlignment="1">
      <alignment horizontal="right" vertical="center"/>
    </xf>
    <xf numFmtId="167" fontId="11" fillId="21" borderId="9" xfId="6" applyNumberFormat="1" applyFont="1" applyFill="1" applyBorder="1" applyAlignment="1">
      <alignment horizontal="center" vertical="center"/>
    </xf>
    <xf numFmtId="168" fontId="11" fillId="21" borderId="29" xfId="5" applyNumberFormat="1" applyFont="1" applyFill="1" applyBorder="1" applyAlignment="1">
      <alignment horizontal="right" vertical="center"/>
    </xf>
    <xf numFmtId="164" fontId="11" fillId="21" borderId="28" xfId="2" applyFont="1" applyFill="1" applyBorder="1" applyAlignment="1">
      <alignment horizontal="left" vertical="center"/>
    </xf>
    <xf numFmtId="166" fontId="11" fillId="21" borderId="9" xfId="4" applyNumberFormat="1" applyFont="1" applyFill="1" applyBorder="1" applyAlignment="1">
      <alignment vertical="center"/>
    </xf>
    <xf numFmtId="167" fontId="11" fillId="21" borderId="9" xfId="4" applyNumberFormat="1" applyFont="1" applyFill="1" applyBorder="1" applyAlignment="1">
      <alignment horizontal="center" vertical="center"/>
    </xf>
    <xf numFmtId="0" fontId="11" fillId="21" borderId="0" xfId="1" applyFont="1" applyFill="1" applyAlignment="1">
      <alignment vertical="center"/>
    </xf>
    <xf numFmtId="0" fontId="12" fillId="21" borderId="0" xfId="1" applyFont="1" applyFill="1" applyBorder="1" applyAlignment="1">
      <alignment horizontal="right" vertical="center"/>
    </xf>
    <xf numFmtId="49" fontId="12" fillId="2" borderId="0" xfId="2" applyNumberFormat="1" applyFont="1" applyFill="1" applyBorder="1" applyAlignment="1">
      <alignment horizontal="left" vertical="center"/>
    </xf>
    <xf numFmtId="49" fontId="12" fillId="2" borderId="8" xfId="2" applyNumberFormat="1" applyFont="1" applyFill="1" applyBorder="1" applyAlignment="1">
      <alignment horizontal="left" vertical="center"/>
    </xf>
    <xf numFmtId="49" fontId="11" fillId="2" borderId="0" xfId="2" applyNumberFormat="1" applyFont="1" applyFill="1" applyBorder="1" applyAlignment="1">
      <alignment horizontal="left" vertical="center"/>
    </xf>
    <xf numFmtId="49" fontId="11" fillId="2" borderId="8" xfId="2" applyNumberFormat="1" applyFont="1" applyFill="1" applyBorder="1" applyAlignment="1">
      <alignment horizontal="left" vertical="center"/>
    </xf>
    <xf numFmtId="49" fontId="12" fillId="21" borderId="0" xfId="2" applyNumberFormat="1" applyFont="1" applyFill="1" applyBorder="1" applyAlignment="1">
      <alignment horizontal="left" vertical="center"/>
    </xf>
    <xf numFmtId="49" fontId="15" fillId="21" borderId="0" xfId="2" applyNumberFormat="1" applyFont="1" applyFill="1" applyBorder="1" applyAlignment="1">
      <alignment horizontal="left" vertical="center"/>
    </xf>
    <xf numFmtId="49" fontId="11" fillId="21" borderId="0" xfId="2" applyNumberFormat="1" applyFont="1" applyFill="1" applyBorder="1" applyAlignment="1">
      <alignment horizontal="left" vertical="center"/>
    </xf>
    <xf numFmtId="49" fontId="11" fillId="2" borderId="28" xfId="48" applyNumberFormat="1" applyFont="1" applyFill="1" applyBorder="1" applyAlignment="1">
      <alignment horizontal="left" vertical="center"/>
    </xf>
    <xf numFmtId="49" fontId="11" fillId="2" borderId="0" xfId="48" applyNumberFormat="1" applyFont="1" applyFill="1" applyBorder="1" applyAlignment="1">
      <alignment horizontal="right" vertical="center"/>
    </xf>
    <xf numFmtId="49" fontId="11" fillId="2" borderId="0" xfId="48" applyNumberFormat="1" applyFont="1" applyFill="1" applyBorder="1" applyAlignment="1">
      <alignment horizontal="left" vertical="center"/>
    </xf>
    <xf numFmtId="49" fontId="11" fillId="2" borderId="8" xfId="48" applyNumberFormat="1" applyFont="1" applyFill="1" applyBorder="1" applyAlignment="1">
      <alignment horizontal="left" vertical="center"/>
    </xf>
    <xf numFmtId="49" fontId="12" fillId="2" borderId="28" xfId="48" applyNumberFormat="1" applyFont="1" applyFill="1" applyBorder="1" applyAlignment="1">
      <alignment horizontal="left" vertical="center"/>
    </xf>
    <xf numFmtId="49" fontId="12" fillId="2" borderId="0" xfId="48" applyNumberFormat="1" applyFont="1" applyFill="1" applyBorder="1" applyAlignment="1">
      <alignment horizontal="right" vertical="center"/>
    </xf>
    <xf numFmtId="49" fontId="12" fillId="2" borderId="0" xfId="48" applyNumberFormat="1" applyFont="1" applyFill="1" applyBorder="1" applyAlignment="1">
      <alignment horizontal="left" vertical="center"/>
    </xf>
    <xf numFmtId="49" fontId="12" fillId="2" borderId="8" xfId="48" applyNumberFormat="1" applyFont="1" applyFill="1" applyBorder="1" applyAlignment="1">
      <alignment horizontal="left" vertical="center"/>
    </xf>
    <xf numFmtId="49" fontId="12" fillId="2" borderId="8" xfId="47" applyNumberFormat="1" applyFont="1" applyFill="1" applyBorder="1" applyAlignment="1">
      <alignment horizontal="left" vertical="center"/>
    </xf>
    <xf numFmtId="49" fontId="15" fillId="21" borderId="8" xfId="48" applyNumberFormat="1" applyFont="1" applyFill="1" applyBorder="1" applyAlignment="1">
      <alignment horizontal="left" vertical="center"/>
    </xf>
    <xf numFmtId="49" fontId="11" fillId="2" borderId="28" xfId="47" applyNumberFormat="1" applyFont="1" applyFill="1" applyBorder="1" applyAlignment="1">
      <alignment horizontal="center" vertical="center"/>
    </xf>
    <xf numFmtId="49" fontId="11" fillId="19" borderId="30" xfId="47" applyNumberFormat="1" applyFont="1" applyFill="1" applyBorder="1" applyAlignment="1">
      <alignment horizontal="center" vertical="center"/>
    </xf>
    <xf numFmtId="49" fontId="12" fillId="2" borderId="28" xfId="47" applyNumberFormat="1" applyFont="1" applyFill="1" applyBorder="1" applyAlignment="1">
      <alignment horizontal="center" vertical="center"/>
    </xf>
    <xf numFmtId="49" fontId="11" fillId="2" borderId="0" xfId="47" applyNumberFormat="1" applyFont="1" applyFill="1" applyBorder="1" applyAlignment="1">
      <alignment horizontal="left" vertical="center"/>
    </xf>
    <xf numFmtId="49" fontId="11" fillId="2" borderId="0" xfId="47" applyNumberFormat="1" applyFont="1" applyFill="1" applyBorder="1" applyAlignment="1">
      <alignment horizontal="center" vertical="center"/>
    </xf>
    <xf numFmtId="49" fontId="11" fillId="2" borderId="8" xfId="47" applyNumberFormat="1" applyFont="1" applyFill="1" applyBorder="1" applyAlignment="1">
      <alignment horizontal="center" vertical="center"/>
    </xf>
    <xf numFmtId="49" fontId="11" fillId="2" borderId="0" xfId="48" applyNumberFormat="1" applyFont="1" applyFill="1" applyBorder="1" applyAlignment="1">
      <alignment horizontal="center" vertical="center"/>
    </xf>
    <xf numFmtId="49" fontId="12" fillId="2" borderId="0" xfId="47" applyNumberFormat="1" applyFont="1" applyFill="1" applyBorder="1" applyAlignment="1">
      <alignment horizontal="center" vertical="center"/>
    </xf>
    <xf numFmtId="49" fontId="12" fillId="2" borderId="0" xfId="47" applyNumberFormat="1" applyFont="1" applyFill="1" applyBorder="1" applyAlignment="1">
      <alignment horizontal="right" vertical="center"/>
    </xf>
    <xf numFmtId="49" fontId="12" fillId="2" borderId="0" xfId="47" applyNumberFormat="1" applyFont="1" applyFill="1" applyBorder="1" applyAlignment="1">
      <alignment horizontal="left" vertical="center"/>
    </xf>
    <xf numFmtId="49" fontId="11" fillId="2" borderId="0" xfId="47" applyNumberFormat="1" applyFont="1" applyFill="1" applyBorder="1" applyAlignment="1">
      <alignment vertical="center"/>
    </xf>
    <xf numFmtId="49" fontId="11" fillId="2" borderId="8" xfId="47" applyNumberFormat="1" applyFont="1" applyFill="1" applyBorder="1" applyAlignment="1">
      <alignment vertical="center"/>
    </xf>
    <xf numFmtId="49" fontId="12" fillId="2" borderId="0" xfId="47" applyNumberFormat="1" applyFont="1" applyFill="1" applyBorder="1" applyAlignment="1">
      <alignment vertical="center"/>
    </xf>
    <xf numFmtId="49" fontId="12" fillId="2" borderId="8" xfId="47" applyNumberFormat="1" applyFont="1" applyFill="1" applyBorder="1" applyAlignment="1">
      <alignment vertical="center"/>
    </xf>
    <xf numFmtId="49" fontId="12" fillId="2" borderId="28" xfId="47" applyNumberFormat="1" applyFont="1" applyFill="1" applyBorder="1" applyAlignment="1">
      <alignment horizontal="left" vertical="center"/>
    </xf>
    <xf numFmtId="49" fontId="11" fillId="2" borderId="50" xfId="48" applyNumberFormat="1" applyFont="1" applyFill="1" applyBorder="1" applyAlignment="1">
      <alignment horizontal="left" vertical="center"/>
    </xf>
    <xf numFmtId="49" fontId="11" fillId="2" borderId="51" xfId="47" applyNumberFormat="1" applyFont="1" applyFill="1" applyBorder="1" applyAlignment="1">
      <alignment horizontal="center" vertical="center"/>
    </xf>
    <xf numFmtId="49" fontId="11" fillId="2" borderId="51" xfId="47" applyNumberFormat="1" applyFont="1" applyFill="1" applyBorder="1" applyAlignment="1">
      <alignment horizontal="left" vertical="center"/>
    </xf>
    <xf numFmtId="49" fontId="11" fillId="2" borderId="51" xfId="47" applyNumberFormat="1" applyFont="1" applyFill="1" applyBorder="1" applyAlignment="1">
      <alignment vertical="center"/>
    </xf>
    <xf numFmtId="49" fontId="11" fillId="2" borderId="52" xfId="47" applyNumberFormat="1" applyFont="1" applyFill="1" applyBorder="1" applyAlignment="1">
      <alignment vertical="center"/>
    </xf>
    <xf numFmtId="49" fontId="11" fillId="2" borderId="42" xfId="47" applyNumberFormat="1" applyFont="1" applyFill="1" applyBorder="1" applyAlignment="1">
      <alignment horizontal="center" vertical="center"/>
    </xf>
    <xf numFmtId="49" fontId="11" fillId="2" borderId="43" xfId="47" applyNumberFormat="1" applyFont="1" applyFill="1" applyBorder="1" applyAlignment="1">
      <alignment horizontal="center" vertical="center"/>
    </xf>
    <xf numFmtId="49" fontId="12" fillId="2" borderId="43" xfId="47" applyNumberFormat="1" applyFont="1" applyFill="1" applyBorder="1" applyAlignment="1">
      <alignment horizontal="center" vertical="center"/>
    </xf>
    <xf numFmtId="49" fontId="12" fillId="2" borderId="43" xfId="47" applyNumberFormat="1" applyFont="1" applyFill="1" applyBorder="1" applyAlignment="1">
      <alignment vertical="center"/>
    </xf>
    <xf numFmtId="49" fontId="12" fillId="2" borderId="44" xfId="47" applyNumberFormat="1" applyFont="1" applyFill="1" applyBorder="1" applyAlignment="1">
      <alignment vertical="center"/>
    </xf>
    <xf numFmtId="49" fontId="11" fillId="2" borderId="0" xfId="47" applyNumberFormat="1" applyFont="1" applyFill="1" applyAlignment="1">
      <alignment horizontal="center" vertical="center"/>
    </xf>
    <xf numFmtId="49" fontId="12" fillId="2" borderId="0" xfId="47" applyNumberFormat="1" applyFont="1" applyFill="1" applyAlignment="1">
      <alignment horizontal="center" vertical="center"/>
    </xf>
    <xf numFmtId="49" fontId="12" fillId="2" borderId="0" xfId="47" applyNumberFormat="1" applyFont="1" applyFill="1" applyAlignment="1">
      <alignment vertical="center"/>
    </xf>
    <xf numFmtId="49" fontId="12" fillId="2" borderId="0" xfId="47" applyNumberFormat="1" applyFont="1" applyFill="1"/>
    <xf numFmtId="49" fontId="12" fillId="2" borderId="0" xfId="2" applyNumberFormat="1" applyFont="1" applyFill="1" applyBorder="1" applyAlignment="1">
      <alignment horizontal="right" vertical="center"/>
    </xf>
    <xf numFmtId="49" fontId="11" fillId="2" borderId="0" xfId="2" applyNumberFormat="1" applyFont="1" applyFill="1" applyBorder="1" applyAlignment="1">
      <alignment horizontal="right" vertical="center"/>
    </xf>
    <xf numFmtId="49" fontId="12" fillId="2" borderId="0" xfId="1" applyNumberFormat="1" applyFont="1" applyFill="1" applyBorder="1" applyAlignment="1">
      <alignment vertical="center"/>
    </xf>
    <xf numFmtId="49" fontId="12" fillId="21" borderId="0" xfId="2" applyNumberFormat="1" applyFont="1" applyFill="1" applyBorder="1" applyAlignment="1">
      <alignment horizontal="right" vertical="center"/>
    </xf>
    <xf numFmtId="49" fontId="12" fillId="21" borderId="8" xfId="2" applyNumberFormat="1" applyFont="1" applyFill="1" applyBorder="1" applyAlignment="1">
      <alignment horizontal="left" vertical="center"/>
    </xf>
    <xf numFmtId="49" fontId="11" fillId="21" borderId="0" xfId="2" applyNumberFormat="1" applyFont="1" applyFill="1" applyBorder="1" applyAlignment="1">
      <alignment horizontal="right" vertical="center"/>
    </xf>
    <xf numFmtId="49" fontId="12" fillId="21" borderId="0" xfId="1" applyNumberFormat="1" applyFont="1" applyFill="1" applyBorder="1" applyAlignment="1">
      <alignment vertical="center"/>
    </xf>
    <xf numFmtId="49" fontId="11" fillId="19" borderId="18" xfId="2" applyNumberFormat="1" applyFont="1" applyFill="1" applyBorder="1" applyAlignment="1">
      <alignment horizontal="left" vertical="center"/>
    </xf>
    <xf numFmtId="49" fontId="11" fillId="19" borderId="19" xfId="2" applyNumberFormat="1" applyFont="1" applyFill="1" applyBorder="1" applyAlignment="1">
      <alignment horizontal="left" vertical="center"/>
    </xf>
    <xf numFmtId="49" fontId="11" fillId="2" borderId="0" xfId="1" applyNumberFormat="1" applyFont="1" applyFill="1" applyBorder="1" applyAlignment="1">
      <alignment horizontal="left" vertical="center"/>
    </xf>
    <xf numFmtId="49" fontId="11" fillId="21" borderId="0" xfId="1" applyNumberFormat="1" applyFont="1" applyFill="1" applyBorder="1" applyAlignment="1">
      <alignment vertical="center"/>
    </xf>
    <xf numFmtId="49" fontId="11" fillId="2" borderId="0" xfId="1" applyNumberFormat="1" applyFont="1" applyFill="1" applyBorder="1" applyAlignment="1">
      <alignment vertical="center"/>
    </xf>
    <xf numFmtId="49" fontId="11" fillId="2" borderId="3" xfId="2" applyNumberFormat="1" applyFont="1" applyFill="1" applyBorder="1" applyAlignment="1">
      <alignment horizontal="right" vertical="center"/>
    </xf>
    <xf numFmtId="49" fontId="11" fillId="2" borderId="3" xfId="2" applyNumberFormat="1" applyFont="1" applyFill="1" applyBorder="1" applyAlignment="1">
      <alignment horizontal="left" vertical="center"/>
    </xf>
    <xf numFmtId="49" fontId="11" fillId="2" borderId="4" xfId="2" applyNumberFormat="1" applyFont="1" applyFill="1" applyBorder="1" applyAlignment="1">
      <alignment horizontal="left" vertical="center"/>
    </xf>
    <xf numFmtId="49" fontId="11" fillId="2" borderId="0" xfId="1" applyNumberFormat="1" applyFont="1" applyFill="1" applyBorder="1" applyAlignment="1">
      <alignment horizontal="center" vertical="center"/>
    </xf>
    <xf numFmtId="49" fontId="12" fillId="20" borderId="21" xfId="2" applyNumberFormat="1" applyFont="1" applyFill="1" applyBorder="1" applyAlignment="1">
      <alignment horizontal="right" vertical="center"/>
    </xf>
    <xf numFmtId="49" fontId="12" fillId="20" borderId="21" xfId="1" applyNumberFormat="1" applyFont="1" applyFill="1" applyBorder="1" applyAlignment="1">
      <alignment vertical="center"/>
    </xf>
    <xf numFmtId="49" fontId="12" fillId="20" borderId="21" xfId="1" applyNumberFormat="1" applyFont="1" applyFill="1" applyBorder="1" applyAlignment="1">
      <alignment horizontal="center" vertical="center"/>
    </xf>
    <xf numFmtId="49" fontId="12" fillId="2" borderId="0" xfId="1" applyNumberFormat="1" applyFont="1" applyFill="1" applyBorder="1" applyAlignment="1">
      <alignment horizontal="center" vertical="center"/>
    </xf>
    <xf numFmtId="49" fontId="11" fillId="19" borderId="34" xfId="2" applyNumberFormat="1" applyFont="1" applyFill="1" applyBorder="1" applyAlignment="1">
      <alignment horizontal="left" vertical="center"/>
    </xf>
    <xf numFmtId="49" fontId="11" fillId="21" borderId="8" xfId="2" applyNumberFormat="1" applyFont="1" applyFill="1" applyBorder="1" applyAlignment="1">
      <alignment horizontal="left" vertical="center"/>
    </xf>
    <xf numFmtId="49" fontId="12" fillId="2" borderId="51" xfId="2" applyNumberFormat="1" applyFont="1" applyFill="1" applyBorder="1" applyAlignment="1">
      <alignment horizontal="left" vertical="center"/>
    </xf>
    <xf numFmtId="49" fontId="12" fillId="2" borderId="0" xfId="1" applyNumberFormat="1" applyFont="1" applyFill="1" applyAlignment="1">
      <alignment horizontal="center" vertical="center"/>
    </xf>
    <xf numFmtId="49" fontId="12" fillId="2" borderId="0" xfId="1" applyNumberFormat="1" applyFont="1" applyFill="1"/>
    <xf numFmtId="49" fontId="11" fillId="21" borderId="28" xfId="47" applyNumberFormat="1" applyFont="1" applyFill="1" applyBorder="1" applyAlignment="1">
      <alignment horizontal="center" vertical="center"/>
    </xf>
    <xf numFmtId="49" fontId="11" fillId="21" borderId="0" xfId="48" applyNumberFormat="1" applyFont="1" applyFill="1" applyBorder="1" applyAlignment="1">
      <alignment horizontal="right" vertical="center"/>
    </xf>
    <xf numFmtId="165" fontId="11" fillId="21" borderId="9" xfId="50" applyNumberFormat="1" applyFont="1" applyFill="1" applyBorder="1" applyAlignment="1">
      <alignment horizontal="center" vertical="center"/>
    </xf>
    <xf numFmtId="168" fontId="11" fillId="21" borderId="29" xfId="51" applyNumberFormat="1" applyFont="1" applyFill="1" applyBorder="1" applyAlignment="1">
      <alignment horizontal="right" vertical="center"/>
    </xf>
    <xf numFmtId="49" fontId="12" fillId="21" borderId="0" xfId="48" applyNumberFormat="1" applyFont="1" applyFill="1" applyBorder="1" applyAlignment="1">
      <alignment horizontal="left" vertical="center"/>
    </xf>
    <xf numFmtId="49" fontId="12" fillId="21" borderId="8" xfId="48" applyNumberFormat="1" applyFont="1" applyFill="1" applyBorder="1" applyAlignment="1">
      <alignment horizontal="left" vertical="center"/>
    </xf>
    <xf numFmtId="49" fontId="12" fillId="21" borderId="28" xfId="47" applyNumberFormat="1" applyFont="1" applyFill="1" applyBorder="1" applyAlignment="1">
      <alignment horizontal="center" vertical="center"/>
    </xf>
    <xf numFmtId="49" fontId="12" fillId="21" borderId="0" xfId="48" applyNumberFormat="1" applyFont="1" applyFill="1" applyBorder="1" applyAlignment="1">
      <alignment horizontal="right" vertical="center"/>
    </xf>
    <xf numFmtId="49" fontId="12" fillId="21" borderId="0" xfId="47" applyNumberFormat="1" applyFont="1" applyFill="1" applyBorder="1" applyAlignment="1">
      <alignment horizontal="center" vertical="center"/>
    </xf>
    <xf numFmtId="165" fontId="12" fillId="21" borderId="9" xfId="49" applyNumberFormat="1" applyFont="1" applyFill="1" applyBorder="1" applyAlignment="1">
      <alignment vertical="center"/>
    </xf>
    <xf numFmtId="165" fontId="12" fillId="21" borderId="9" xfId="50" applyNumberFormat="1" applyFont="1" applyFill="1" applyBorder="1" applyAlignment="1">
      <alignment horizontal="center" vertical="center"/>
    </xf>
    <xf numFmtId="168" fontId="12" fillId="21" borderId="29" xfId="51" applyNumberFormat="1" applyFont="1" applyFill="1" applyBorder="1" applyAlignment="1">
      <alignment horizontal="right" vertical="center"/>
    </xf>
    <xf numFmtId="49" fontId="11" fillId="21" borderId="0" xfId="47" applyNumberFormat="1" applyFont="1" applyFill="1" applyBorder="1" applyAlignment="1">
      <alignment vertical="center"/>
    </xf>
    <xf numFmtId="49" fontId="11" fillId="21" borderId="0" xfId="47" applyNumberFormat="1" applyFont="1" applyFill="1" applyBorder="1" applyAlignment="1">
      <alignment horizontal="center" vertical="center"/>
    </xf>
    <xf numFmtId="49" fontId="11" fillId="21" borderId="8" xfId="47" applyNumberFormat="1" applyFont="1" applyFill="1" applyBorder="1" applyAlignment="1">
      <alignment vertical="center"/>
    </xf>
    <xf numFmtId="0" fontId="11" fillId="21" borderId="28" xfId="1" applyFont="1" applyFill="1" applyBorder="1" applyAlignment="1">
      <alignment horizontal="center" vertical="center"/>
    </xf>
    <xf numFmtId="49" fontId="12" fillId="21" borderId="28" xfId="48" applyNumberFormat="1" applyFont="1" applyFill="1" applyBorder="1" applyAlignment="1">
      <alignment horizontal="left" vertical="center"/>
    </xf>
    <xf numFmtId="49" fontId="12" fillId="21" borderId="8" xfId="47" applyNumberFormat="1" applyFont="1" applyFill="1" applyBorder="1" applyAlignment="1">
      <alignment horizontal="left" vertical="center"/>
    </xf>
    <xf numFmtId="0" fontId="12" fillId="21" borderId="0" xfId="47" applyFont="1" applyFill="1" applyAlignment="1">
      <alignment vertical="center"/>
    </xf>
    <xf numFmtId="49" fontId="15" fillId="21" borderId="0" xfId="48" applyNumberFormat="1" applyFont="1" applyFill="1" applyBorder="1" applyAlignment="1">
      <alignment horizontal="left" vertical="center"/>
    </xf>
    <xf numFmtId="165" fontId="15" fillId="21" borderId="9" xfId="50" applyNumberFormat="1" applyFont="1" applyFill="1" applyBorder="1" applyAlignment="1">
      <alignment horizontal="center" vertical="center"/>
    </xf>
    <xf numFmtId="168" fontId="15" fillId="21" borderId="29" xfId="51" applyNumberFormat="1" applyFont="1" applyFill="1" applyBorder="1" applyAlignment="1">
      <alignment horizontal="right" vertical="center"/>
    </xf>
    <xf numFmtId="49" fontId="11" fillId="21" borderId="0" xfId="48" applyNumberFormat="1" applyFont="1" applyFill="1" applyBorder="1" applyAlignment="1">
      <alignment horizontal="left" vertical="center"/>
    </xf>
    <xf numFmtId="49" fontId="11" fillId="21" borderId="8" xfId="48" applyNumberFormat="1" applyFont="1" applyFill="1" applyBorder="1" applyAlignment="1">
      <alignment horizontal="left" vertical="center"/>
    </xf>
    <xf numFmtId="0" fontId="11" fillId="21" borderId="0" xfId="47" applyFont="1" applyFill="1" applyAlignment="1">
      <alignment vertical="center"/>
    </xf>
    <xf numFmtId="49" fontId="11" fillId="21" borderId="28" xfId="48" applyNumberFormat="1" applyFont="1" applyFill="1" applyBorder="1" applyAlignment="1">
      <alignment horizontal="left" vertical="center"/>
    </xf>
    <xf numFmtId="49" fontId="12" fillId="21" borderId="0" xfId="47" applyNumberFormat="1" applyFont="1" applyFill="1" applyBorder="1" applyAlignment="1">
      <alignment vertical="center"/>
    </xf>
    <xf numFmtId="49" fontId="12" fillId="21" borderId="8" xfId="47" applyNumberFormat="1" applyFont="1" applyFill="1" applyBorder="1" applyAlignment="1">
      <alignment vertical="center"/>
    </xf>
    <xf numFmtId="0" fontId="12" fillId="21" borderId="28" xfId="1" applyFont="1" applyFill="1" applyBorder="1" applyAlignment="1">
      <alignment horizontal="center" vertical="center"/>
    </xf>
    <xf numFmtId="0" fontId="15" fillId="21" borderId="28" xfId="1" applyFont="1" applyFill="1" applyBorder="1" applyAlignment="1">
      <alignment horizontal="center" vertical="center"/>
    </xf>
    <xf numFmtId="0" fontId="15" fillId="21" borderId="0" xfId="1" applyFont="1" applyFill="1" applyBorder="1" applyAlignment="1">
      <alignment horizontal="right" vertical="center"/>
    </xf>
    <xf numFmtId="49" fontId="15" fillId="21" borderId="0" xfId="1" applyNumberFormat="1" applyFont="1" applyFill="1" applyBorder="1" applyAlignment="1">
      <alignment vertical="center"/>
    </xf>
    <xf numFmtId="49" fontId="15" fillId="21" borderId="0" xfId="2" applyNumberFormat="1" applyFont="1" applyFill="1" applyBorder="1" applyAlignment="1">
      <alignment horizontal="right" vertical="center"/>
    </xf>
    <xf numFmtId="49" fontId="15" fillId="21" borderId="8" xfId="2" applyNumberFormat="1" applyFont="1" applyFill="1" applyBorder="1" applyAlignment="1">
      <alignment horizontal="left" vertical="center"/>
    </xf>
    <xf numFmtId="0" fontId="15" fillId="21" borderId="0" xfId="1" applyFont="1" applyFill="1" applyAlignment="1">
      <alignment vertical="center"/>
    </xf>
    <xf numFmtId="164" fontId="12" fillId="21" borderId="0" xfId="2" applyFont="1" applyFill="1" applyBorder="1" applyAlignment="1">
      <alignment horizontal="right" vertical="center"/>
    </xf>
    <xf numFmtId="49" fontId="12" fillId="2" borderId="0" xfId="1" applyNumberFormat="1" applyFont="1" applyFill="1" applyBorder="1"/>
    <xf numFmtId="166" fontId="37" fillId="21" borderId="9" xfId="4" applyNumberFormat="1" applyFont="1" applyFill="1" applyBorder="1" applyAlignment="1">
      <alignment vertical="center"/>
    </xf>
    <xf numFmtId="49" fontId="39" fillId="2" borderId="0" xfId="47" applyNumberFormat="1" applyFont="1" applyFill="1" applyBorder="1" applyAlignment="1">
      <alignment vertical="center"/>
    </xf>
    <xf numFmtId="49" fontId="39" fillId="2" borderId="0" xfId="47" applyNumberFormat="1" applyFont="1" applyFill="1" applyBorder="1" applyAlignment="1">
      <alignment horizontal="center" vertical="center"/>
    </xf>
    <xf numFmtId="49" fontId="39" fillId="2" borderId="8" xfId="47" applyNumberFormat="1" applyFont="1" applyFill="1" applyBorder="1" applyAlignment="1">
      <alignment vertical="center"/>
    </xf>
    <xf numFmtId="49" fontId="39" fillId="2" borderId="0" xfId="47" applyNumberFormat="1" applyFont="1" applyFill="1" applyBorder="1" applyAlignment="1">
      <alignment horizontal="left" vertical="center"/>
    </xf>
    <xf numFmtId="49" fontId="12" fillId="21" borderId="28" xfId="47" applyNumberFormat="1" applyFont="1" applyFill="1" applyBorder="1" applyAlignment="1">
      <alignment horizontal="left" vertical="center"/>
    </xf>
    <xf numFmtId="164" fontId="12" fillId="0" borderId="28" xfId="2" applyFont="1" applyFill="1" applyBorder="1" applyAlignment="1">
      <alignment horizontal="left" vertical="center"/>
    </xf>
    <xf numFmtId="49" fontId="12" fillId="0" borderId="0" xfId="2" applyNumberFormat="1" applyFont="1" applyFill="1" applyBorder="1" applyAlignment="1">
      <alignment horizontal="right" vertical="center"/>
    </xf>
    <xf numFmtId="49" fontId="15" fillId="0" borderId="0" xfId="2" applyNumberFormat="1" applyFont="1" applyFill="1" applyBorder="1" applyAlignment="1">
      <alignment horizontal="left" vertical="center"/>
    </xf>
    <xf numFmtId="49" fontId="12" fillId="0" borderId="8" xfId="2" applyNumberFormat="1" applyFont="1" applyFill="1" applyBorder="1" applyAlignment="1">
      <alignment horizontal="left" vertical="center"/>
    </xf>
    <xf numFmtId="0" fontId="12" fillId="0" borderId="0" xfId="1" applyFont="1" applyFill="1" applyAlignment="1">
      <alignment vertical="center"/>
    </xf>
    <xf numFmtId="166" fontId="12" fillId="0" borderId="9" xfId="4" applyNumberFormat="1" applyFont="1" applyFill="1" applyBorder="1" applyAlignment="1">
      <alignment vertical="center"/>
    </xf>
    <xf numFmtId="49" fontId="15" fillId="0" borderId="8" xfId="2" applyNumberFormat="1" applyFont="1" applyFill="1" applyBorder="1" applyAlignment="1">
      <alignment horizontal="left" vertical="center"/>
    </xf>
    <xf numFmtId="164" fontId="11" fillId="19" borderId="34" xfId="2" applyFont="1" applyFill="1" applyBorder="1" applyAlignment="1">
      <alignment horizontal="left" vertical="center"/>
    </xf>
    <xf numFmtId="165" fontId="11" fillId="0" borderId="9" xfId="3" applyNumberFormat="1" applyFont="1" applyFill="1" applyBorder="1" applyAlignment="1">
      <alignment vertical="center"/>
    </xf>
    <xf numFmtId="49" fontId="15" fillId="0" borderId="0" xfId="2" applyNumberFormat="1" applyFont="1" applyFill="1" applyBorder="1" applyAlignment="1">
      <alignment horizontal="right" vertical="center"/>
    </xf>
    <xf numFmtId="49" fontId="15" fillId="2" borderId="0" xfId="2" applyNumberFormat="1" applyFont="1" applyFill="1" applyBorder="1" applyAlignment="1">
      <alignment horizontal="left" vertical="center"/>
    </xf>
    <xf numFmtId="49" fontId="12" fillId="0" borderId="28" xfId="48" applyNumberFormat="1" applyFont="1" applyFill="1" applyBorder="1" applyAlignment="1">
      <alignment horizontal="left" vertical="center"/>
    </xf>
    <xf numFmtId="49" fontId="12" fillId="0" borderId="0" xfId="48" applyNumberFormat="1" applyFont="1" applyFill="1" applyBorder="1" applyAlignment="1">
      <alignment horizontal="right" vertical="center"/>
    </xf>
    <xf numFmtId="49" fontId="12" fillId="0" borderId="0" xfId="48" applyNumberFormat="1" applyFont="1" applyFill="1" applyBorder="1" applyAlignment="1">
      <alignment horizontal="left" vertical="center"/>
    </xf>
    <xf numFmtId="49" fontId="15" fillId="0" borderId="0" xfId="48" applyNumberFormat="1" applyFont="1" applyFill="1" applyBorder="1" applyAlignment="1">
      <alignment horizontal="left" vertical="center"/>
    </xf>
    <xf numFmtId="49" fontId="15" fillId="0" borderId="8" xfId="48" applyNumberFormat="1" applyFont="1" applyFill="1" applyBorder="1" applyAlignment="1">
      <alignment horizontal="left" vertical="center"/>
    </xf>
    <xf numFmtId="165" fontId="12" fillId="0" borderId="9" xfId="50" applyNumberFormat="1" applyFont="1" applyFill="1" applyBorder="1" applyAlignment="1">
      <alignment horizontal="center" vertical="center"/>
    </xf>
    <xf numFmtId="168" fontId="12" fillId="0" borderId="29" xfId="51" applyNumberFormat="1" applyFont="1" applyFill="1" applyBorder="1" applyAlignment="1">
      <alignment horizontal="right" vertical="center"/>
    </xf>
    <xf numFmtId="0" fontId="12" fillId="0" borderId="0" xfId="47" applyFont="1" applyFill="1" applyAlignment="1">
      <alignment vertical="center"/>
    </xf>
    <xf numFmtId="49" fontId="12" fillId="21" borderId="0" xfId="47" applyNumberFormat="1" applyFont="1" applyFill="1" applyBorder="1" applyAlignment="1">
      <alignment horizontal="left" vertical="center"/>
    </xf>
    <xf numFmtId="49" fontId="39" fillId="21" borderId="8" xfId="47" applyNumberFormat="1" applyFont="1" applyFill="1" applyBorder="1" applyAlignment="1">
      <alignment vertical="center"/>
    </xf>
    <xf numFmtId="43" fontId="12" fillId="21" borderId="0" xfId="47" applyNumberFormat="1" applyFont="1" applyFill="1" applyAlignment="1">
      <alignment vertical="center"/>
    </xf>
    <xf numFmtId="49" fontId="39" fillId="21" borderId="0" xfId="48" applyNumberFormat="1" applyFont="1" applyFill="1" applyBorder="1" applyAlignment="1">
      <alignment horizontal="right" vertical="center"/>
    </xf>
    <xf numFmtId="164" fontId="32" fillId="19" borderId="59" xfId="2" applyFont="1" applyFill="1" applyBorder="1" applyAlignment="1">
      <alignment horizontal="left" vertical="center"/>
    </xf>
    <xf numFmtId="49" fontId="11" fillId="21" borderId="0" xfId="48" applyNumberFormat="1" applyFont="1" applyFill="1" applyBorder="1" applyAlignment="1">
      <alignment vertical="center" wrapText="1"/>
    </xf>
    <xf numFmtId="49" fontId="11" fillId="21" borderId="8" xfId="48" applyNumberFormat="1" applyFont="1" applyFill="1" applyBorder="1" applyAlignment="1">
      <alignment vertical="center" wrapText="1"/>
    </xf>
    <xf numFmtId="49" fontId="11" fillId="21" borderId="0" xfId="48" applyNumberFormat="1" applyFont="1" applyFill="1" applyBorder="1" applyAlignment="1">
      <alignment vertical="center"/>
    </xf>
    <xf numFmtId="49" fontId="11" fillId="2" borderId="0" xfId="1" applyNumberFormat="1" applyFont="1" applyFill="1" applyBorder="1" applyAlignment="1">
      <alignment horizontal="left" vertical="center" wrapText="1"/>
    </xf>
    <xf numFmtId="167" fontId="11" fillId="0" borderId="9" xfId="6" applyNumberFormat="1" applyFont="1" applyFill="1" applyBorder="1" applyAlignment="1">
      <alignment horizontal="center" vertical="center"/>
    </xf>
    <xf numFmtId="168" fontId="11" fillId="0" borderId="29" xfId="5" applyNumberFormat="1" applyFont="1" applyFill="1" applyBorder="1" applyAlignment="1">
      <alignment horizontal="right" vertical="center"/>
    </xf>
    <xf numFmtId="0" fontId="12" fillId="0" borderId="0" xfId="1" applyFont="1" applyFill="1" applyBorder="1" applyAlignment="1">
      <alignment horizontal="right" vertical="center"/>
    </xf>
    <xf numFmtId="49" fontId="12" fillId="0" borderId="0" xfId="1" applyNumberFormat="1" applyFont="1" applyFill="1" applyBorder="1" applyAlignment="1">
      <alignment vertical="center"/>
    </xf>
    <xf numFmtId="49" fontId="12" fillId="0" borderId="0" xfId="2" applyNumberFormat="1" applyFont="1" applyFill="1" applyBorder="1" applyAlignment="1">
      <alignment horizontal="left" vertical="center"/>
    </xf>
    <xf numFmtId="166" fontId="37" fillId="0" borderId="9" xfId="4" applyNumberFormat="1" applyFont="1" applyFill="1" applyBorder="1" applyAlignment="1">
      <alignment vertical="center"/>
    </xf>
    <xf numFmtId="167" fontId="12" fillId="0" borderId="9" xfId="4" applyNumberFormat="1" applyFont="1" applyFill="1" applyBorder="1" applyAlignment="1">
      <alignment horizontal="center" vertical="center"/>
    </xf>
    <xf numFmtId="168" fontId="12" fillId="0" borderId="29" xfId="5" applyNumberFormat="1" applyFont="1" applyFill="1" applyBorder="1" applyAlignment="1">
      <alignment horizontal="right" vertical="center"/>
    </xf>
    <xf numFmtId="166" fontId="11" fillId="2" borderId="2" xfId="4" applyNumberFormat="1" applyFont="1" applyFill="1" applyBorder="1" applyAlignment="1">
      <alignment vertical="center"/>
    </xf>
    <xf numFmtId="166" fontId="11" fillId="21" borderId="8" xfId="4" applyNumberFormat="1" applyFont="1" applyFill="1" applyBorder="1" applyAlignment="1">
      <alignment vertical="center"/>
    </xf>
    <xf numFmtId="166" fontId="12" fillId="21" borderId="8" xfId="4" applyNumberFormat="1" applyFont="1" applyFill="1" applyBorder="1" applyAlignment="1">
      <alignment vertical="center"/>
    </xf>
    <xf numFmtId="166" fontId="15" fillId="21" borderId="8" xfId="4" applyNumberFormat="1" applyFont="1" applyFill="1" applyBorder="1" applyAlignment="1">
      <alignment vertical="center"/>
    </xf>
    <xf numFmtId="166" fontId="12" fillId="21" borderId="0" xfId="4" applyNumberFormat="1" applyFont="1" applyFill="1" applyBorder="1" applyAlignment="1">
      <alignment vertical="center"/>
    </xf>
    <xf numFmtId="166" fontId="11" fillId="19" borderId="19" xfId="4" applyNumberFormat="1" applyFont="1" applyFill="1" applyBorder="1" applyAlignment="1">
      <alignment vertical="center"/>
    </xf>
    <xf numFmtId="166" fontId="12" fillId="2" borderId="8" xfId="4" applyNumberFormat="1" applyFont="1" applyFill="1" applyBorder="1" applyAlignment="1">
      <alignment vertical="center"/>
    </xf>
    <xf numFmtId="166" fontId="11" fillId="2" borderId="8" xfId="4" applyNumberFormat="1" applyFont="1" applyFill="1" applyBorder="1" applyAlignment="1">
      <alignment vertical="center"/>
    </xf>
    <xf numFmtId="166" fontId="11" fillId="20" borderId="22" xfId="4" applyNumberFormat="1" applyFont="1" applyFill="1" applyBorder="1" applyAlignment="1">
      <alignment vertical="center"/>
    </xf>
    <xf numFmtId="166" fontId="12" fillId="2" borderId="52" xfId="4" applyNumberFormat="1" applyFont="1" applyFill="1" applyBorder="1" applyAlignment="1">
      <alignment vertical="center"/>
    </xf>
    <xf numFmtId="166" fontId="11" fillId="19" borderId="35" xfId="4" applyNumberFormat="1" applyFont="1" applyFill="1" applyBorder="1" applyAlignment="1">
      <alignment vertical="center"/>
    </xf>
    <xf numFmtId="166" fontId="11" fillId="21" borderId="5" xfId="4" applyNumberFormat="1" applyFont="1" applyFill="1" applyBorder="1" applyAlignment="1">
      <alignment vertical="center"/>
    </xf>
    <xf numFmtId="166" fontId="15" fillId="21" borderId="7" xfId="4" applyNumberFormat="1" applyFont="1" applyFill="1" applyBorder="1" applyAlignment="1">
      <alignment vertical="center"/>
    </xf>
    <xf numFmtId="166" fontId="15" fillId="21" borderId="4" xfId="4" applyNumberFormat="1" applyFont="1" applyFill="1" applyBorder="1" applyAlignment="1">
      <alignment vertical="center"/>
    </xf>
    <xf numFmtId="166" fontId="11" fillId="2" borderId="1" xfId="4" applyNumberFormat="1" applyFont="1" applyFill="1" applyBorder="1" applyAlignment="1">
      <alignment vertical="center"/>
    </xf>
    <xf numFmtId="166" fontId="11" fillId="21" borderId="0" xfId="4" applyNumberFormat="1" applyFont="1" applyFill="1" applyBorder="1" applyAlignment="1">
      <alignment vertical="center"/>
    </xf>
    <xf numFmtId="166" fontId="15" fillId="21" borderId="0" xfId="4" applyNumberFormat="1" applyFont="1" applyFill="1" applyBorder="1" applyAlignment="1">
      <alignment vertical="center"/>
    </xf>
    <xf numFmtId="166" fontId="12" fillId="21" borderId="7" xfId="4" applyNumberFormat="1" applyFont="1" applyFill="1" applyBorder="1" applyAlignment="1">
      <alignment vertical="center"/>
    </xf>
    <xf numFmtId="166" fontId="12" fillId="21" borderId="4" xfId="4" applyNumberFormat="1" applyFont="1" applyFill="1" applyBorder="1" applyAlignment="1">
      <alignment vertical="center"/>
    </xf>
    <xf numFmtId="166" fontId="12" fillId="21" borderId="3" xfId="4" applyNumberFormat="1" applyFont="1" applyFill="1" applyBorder="1" applyAlignment="1">
      <alignment vertical="center"/>
    </xf>
    <xf numFmtId="166" fontId="11" fillId="19" borderId="18" xfId="4" applyNumberFormat="1" applyFont="1" applyFill="1" applyBorder="1" applyAlignment="1">
      <alignment vertical="center"/>
    </xf>
    <xf numFmtId="166" fontId="12" fillId="2" borderId="0" xfId="4" applyNumberFormat="1" applyFont="1" applyFill="1" applyBorder="1" applyAlignment="1">
      <alignment vertical="center"/>
    </xf>
    <xf numFmtId="166" fontId="11" fillId="2" borderId="0" xfId="4" applyNumberFormat="1" applyFont="1" applyFill="1" applyBorder="1" applyAlignment="1">
      <alignment vertical="center"/>
    </xf>
    <xf numFmtId="49" fontId="12" fillId="0" borderId="8" xfId="2" applyNumberFormat="1" applyFont="1" applyFill="1" applyBorder="1" applyAlignment="1">
      <alignment horizontal="left" vertical="center" wrapText="1"/>
    </xf>
    <xf numFmtId="49" fontId="15" fillId="0" borderId="8" xfId="2" applyNumberFormat="1" applyFont="1" applyFill="1" applyBorder="1" applyAlignment="1">
      <alignment horizontal="left" vertical="center" wrapText="1"/>
    </xf>
    <xf numFmtId="166" fontId="11" fillId="21" borderId="1" xfId="4" applyNumberFormat="1" applyFont="1" applyFill="1" applyBorder="1" applyAlignment="1">
      <alignment vertical="center"/>
    </xf>
    <xf numFmtId="166" fontId="11" fillId="21" borderId="2" xfId="4" applyNumberFormat="1" applyFont="1" applyFill="1" applyBorder="1" applyAlignment="1">
      <alignment vertical="center"/>
    </xf>
    <xf numFmtId="166" fontId="11" fillId="20" borderId="21" xfId="4" applyNumberFormat="1" applyFont="1" applyFill="1" applyBorder="1" applyAlignment="1">
      <alignment vertical="center"/>
    </xf>
    <xf numFmtId="166" fontId="12" fillId="2" borderId="51" xfId="4" applyNumberFormat="1" applyFont="1" applyFill="1" applyBorder="1" applyAlignment="1">
      <alignment vertical="center"/>
    </xf>
    <xf numFmtId="166" fontId="11" fillId="19" borderId="34" xfId="4" applyNumberFormat="1" applyFont="1" applyFill="1" applyBorder="1" applyAlignment="1">
      <alignment vertical="center"/>
    </xf>
    <xf numFmtId="165" fontId="11" fillId="2" borderId="2" xfId="3" applyNumberFormat="1" applyFont="1" applyFill="1" applyBorder="1" applyAlignment="1">
      <alignment vertical="center"/>
    </xf>
    <xf numFmtId="165" fontId="11" fillId="2" borderId="8" xfId="3" applyNumberFormat="1" applyFont="1" applyFill="1" applyBorder="1" applyAlignment="1">
      <alignment vertical="center"/>
    </xf>
    <xf numFmtId="165" fontId="11" fillId="21" borderId="8" xfId="3" applyNumberFormat="1" applyFont="1" applyFill="1" applyBorder="1" applyAlignment="1">
      <alignment vertical="center"/>
    </xf>
    <xf numFmtId="166" fontId="12" fillId="0" borderId="8" xfId="4" applyNumberFormat="1" applyFont="1" applyFill="1" applyBorder="1" applyAlignment="1">
      <alignment vertical="center"/>
    </xf>
    <xf numFmtId="165" fontId="12" fillId="2" borderId="8" xfId="3" applyNumberFormat="1" applyFont="1" applyFill="1" applyBorder="1" applyAlignment="1">
      <alignment vertical="center"/>
    </xf>
    <xf numFmtId="165" fontId="11" fillId="0" borderId="8" xfId="3" applyNumberFormat="1" applyFont="1" applyFill="1" applyBorder="1" applyAlignment="1">
      <alignment vertical="center"/>
    </xf>
    <xf numFmtId="165" fontId="11" fillId="2" borderId="1" xfId="3" applyNumberFormat="1" applyFont="1" applyFill="1" applyBorder="1" applyAlignment="1">
      <alignment vertical="center"/>
    </xf>
    <xf numFmtId="165" fontId="11" fillId="2" borderId="0" xfId="3" applyNumberFormat="1" applyFont="1" applyFill="1" applyBorder="1" applyAlignment="1">
      <alignment vertical="center"/>
    </xf>
    <xf numFmtId="165" fontId="11" fillId="21" borderId="0" xfId="3" applyNumberFormat="1" applyFont="1" applyFill="1" applyBorder="1" applyAlignment="1">
      <alignment vertical="center"/>
    </xf>
    <xf numFmtId="166" fontId="12" fillId="0" borderId="0" xfId="4" applyNumberFormat="1" applyFont="1" applyFill="1" applyBorder="1" applyAlignment="1">
      <alignment vertical="center"/>
    </xf>
    <xf numFmtId="165" fontId="12" fillId="2" borderId="0" xfId="3" applyNumberFormat="1" applyFont="1" applyFill="1" applyBorder="1" applyAlignment="1">
      <alignment vertical="center"/>
    </xf>
    <xf numFmtId="166" fontId="11" fillId="21" borderId="5" xfId="4" applyNumberFormat="1" applyFont="1" applyFill="1" applyBorder="1" applyAlignment="1">
      <alignment horizontal="center" vertical="center"/>
    </xf>
    <xf numFmtId="49" fontId="12" fillId="2" borderId="1" xfId="2" applyNumberFormat="1" applyFont="1" applyFill="1" applyBorder="1" applyAlignment="1">
      <alignment horizontal="left" vertical="center"/>
    </xf>
    <xf numFmtId="165" fontId="12" fillId="2" borderId="1" xfId="3" applyNumberFormat="1" applyFont="1" applyFill="1" applyBorder="1" applyAlignment="1">
      <alignment vertical="center"/>
    </xf>
    <xf numFmtId="165" fontId="12" fillId="2" borderId="2" xfId="3" applyNumberFormat="1" applyFont="1" applyFill="1" applyBorder="1" applyAlignment="1">
      <alignment vertical="center"/>
    </xf>
    <xf numFmtId="166" fontId="11" fillId="21" borderId="3" xfId="4" applyNumberFormat="1" applyFont="1" applyFill="1" applyBorder="1" applyAlignment="1">
      <alignment horizontal="center" vertical="center"/>
    </xf>
    <xf numFmtId="166" fontId="11" fillId="21" borderId="4" xfId="4" applyNumberFormat="1" applyFont="1" applyFill="1" applyBorder="1" applyAlignment="1">
      <alignment horizontal="center" vertical="center"/>
    </xf>
    <xf numFmtId="49" fontId="15" fillId="0" borderId="8" xfId="2" applyNumberFormat="1" applyFont="1" applyFill="1" applyBorder="1" applyAlignment="1">
      <alignment horizontal="left" vertical="center" wrapText="1"/>
    </xf>
    <xf numFmtId="49" fontId="12" fillId="21" borderId="3" xfId="2" applyNumberFormat="1" applyFont="1" applyFill="1" applyBorder="1" applyAlignment="1">
      <alignment vertical="center"/>
    </xf>
    <xf numFmtId="49" fontId="12" fillId="21" borderId="4" xfId="2" applyNumberFormat="1" applyFont="1" applyFill="1" applyBorder="1" applyAlignment="1">
      <alignment vertical="center"/>
    </xf>
    <xf numFmtId="166" fontId="12" fillId="2" borderId="1" xfId="4" applyNumberFormat="1" applyFont="1" applyFill="1" applyBorder="1" applyAlignment="1">
      <alignment vertical="center"/>
    </xf>
    <xf numFmtId="166" fontId="12" fillId="2" borderId="2" xfId="4" applyNumberFormat="1" applyFont="1" applyFill="1" applyBorder="1" applyAlignment="1">
      <alignment vertical="center"/>
    </xf>
    <xf numFmtId="0" fontId="2" fillId="2" borderId="38" xfId="47" applyFont="1" applyFill="1" applyBorder="1" applyAlignment="1">
      <alignment vertical="center"/>
    </xf>
    <xf numFmtId="0" fontId="3" fillId="2" borderId="39" xfId="47" applyFont="1" applyFill="1" applyBorder="1" applyAlignment="1">
      <alignment vertical="center"/>
    </xf>
    <xf numFmtId="0" fontId="3" fillId="2" borderId="42" xfId="47" applyFont="1" applyFill="1" applyBorder="1" applyAlignment="1">
      <alignment vertical="center"/>
    </xf>
    <xf numFmtId="0" fontId="3" fillId="2" borderId="43" xfId="47" applyFont="1" applyFill="1" applyBorder="1" applyAlignment="1">
      <alignment vertical="center"/>
    </xf>
    <xf numFmtId="170" fontId="11" fillId="19" borderId="5" xfId="49" applyNumberFormat="1" applyFont="1" applyFill="1" applyBorder="1" applyAlignment="1">
      <alignment vertical="center"/>
    </xf>
    <xf numFmtId="170" fontId="11" fillId="21" borderId="9" xfId="49" applyNumberFormat="1" applyFont="1" applyFill="1" applyBorder="1" applyAlignment="1">
      <alignment vertical="center"/>
    </xf>
    <xf numFmtId="170" fontId="12" fillId="21" borderId="9" xfId="49" applyNumberFormat="1" applyFont="1" applyFill="1" applyBorder="1" applyAlignment="1">
      <alignment vertical="center"/>
    </xf>
    <xf numFmtId="170" fontId="12" fillId="2" borderId="9" xfId="49" applyNumberFormat="1" applyFont="1" applyFill="1" applyBorder="1" applyAlignment="1">
      <alignment vertical="center"/>
    </xf>
    <xf numFmtId="170" fontId="11" fillId="2" borderId="9" xfId="49" applyNumberFormat="1" applyFont="1" applyFill="1" applyBorder="1" applyAlignment="1">
      <alignment vertical="center"/>
    </xf>
    <xf numFmtId="170" fontId="12" fillId="0" borderId="8" xfId="49" applyNumberFormat="1" applyFont="1" applyFill="1" applyBorder="1" applyAlignment="1">
      <alignment vertical="center"/>
    </xf>
    <xf numFmtId="170" fontId="15" fillId="0" borderId="8" xfId="48" applyNumberFormat="1" applyFont="1" applyFill="1" applyBorder="1" applyAlignment="1">
      <alignment horizontal="left" vertical="center"/>
    </xf>
    <xf numFmtId="171" fontId="15" fillId="0" borderId="8" xfId="48" applyNumberFormat="1" applyFont="1" applyFill="1" applyBorder="1" applyAlignment="1">
      <alignment horizontal="right" vertical="center"/>
    </xf>
    <xf numFmtId="170" fontId="12" fillId="2" borderId="9" xfId="49" applyNumberFormat="1" applyFont="1" applyFill="1" applyBorder="1" applyAlignment="1">
      <alignment horizontal="right" vertical="center"/>
    </xf>
    <xf numFmtId="170" fontId="12" fillId="0" borderId="9" xfId="49" applyNumberFormat="1" applyFont="1" applyFill="1" applyBorder="1" applyAlignment="1">
      <alignment vertical="center"/>
    </xf>
    <xf numFmtId="43" fontId="11" fillId="2" borderId="0" xfId="47" applyNumberFormat="1" applyFont="1" applyFill="1" applyAlignment="1">
      <alignment vertical="center"/>
    </xf>
    <xf numFmtId="170" fontId="11" fillId="20" borderId="20" xfId="49" applyNumberFormat="1" applyFont="1" applyFill="1" applyBorder="1" applyAlignment="1">
      <alignment vertical="center"/>
    </xf>
    <xf numFmtId="43" fontId="12" fillId="2" borderId="0" xfId="52" applyFont="1" applyFill="1" applyAlignment="1">
      <alignment vertical="center"/>
    </xf>
    <xf numFmtId="43" fontId="11" fillId="19" borderId="5" xfId="4" applyNumberFormat="1" applyFont="1" applyFill="1" applyBorder="1" applyAlignment="1">
      <alignment vertical="center"/>
    </xf>
    <xf numFmtId="170" fontId="11" fillId="2" borderId="9" xfId="3" applyNumberFormat="1" applyFont="1" applyFill="1" applyBorder="1" applyAlignment="1">
      <alignment vertical="center"/>
    </xf>
    <xf numFmtId="170" fontId="11" fillId="21" borderId="9" xfId="3" applyNumberFormat="1" applyFont="1" applyFill="1" applyBorder="1" applyAlignment="1">
      <alignment vertical="center"/>
    </xf>
    <xf numFmtId="170" fontId="12" fillId="21" borderId="9" xfId="4" applyNumberFormat="1" applyFont="1" applyFill="1" applyBorder="1" applyAlignment="1">
      <alignment vertical="center"/>
    </xf>
    <xf numFmtId="170" fontId="12" fillId="0" borderId="9" xfId="4" applyNumberFormat="1" applyFont="1" applyFill="1" applyBorder="1" applyAlignment="1">
      <alignment vertical="center"/>
    </xf>
    <xf numFmtId="170" fontId="15" fillId="21" borderId="9" xfId="4" applyNumberFormat="1" applyFont="1" applyFill="1" applyBorder="1" applyAlignment="1">
      <alignment vertical="center"/>
    </xf>
    <xf numFmtId="43" fontId="11" fillId="20" borderId="20" xfId="4" applyNumberFormat="1" applyFont="1" applyFill="1" applyBorder="1" applyAlignment="1">
      <alignment vertical="center"/>
    </xf>
    <xf numFmtId="43" fontId="12" fillId="2" borderId="9" xfId="4" applyNumberFormat="1" applyFont="1" applyFill="1" applyBorder="1" applyAlignment="1">
      <alignment vertical="center"/>
    </xf>
    <xf numFmtId="166" fontId="12" fillId="2" borderId="0" xfId="1" applyNumberFormat="1" applyFont="1" applyFill="1" applyAlignment="1">
      <alignment vertical="center"/>
    </xf>
    <xf numFmtId="43" fontId="12" fillId="21" borderId="0" xfId="52" applyFont="1" applyFill="1" applyAlignment="1">
      <alignment vertical="center"/>
    </xf>
    <xf numFmtId="43" fontId="11" fillId="2" borderId="0" xfId="1" applyNumberFormat="1" applyFont="1" applyFill="1" applyAlignment="1">
      <alignment vertical="center"/>
    </xf>
    <xf numFmtId="0" fontId="11" fillId="2" borderId="0" xfId="1" applyFont="1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11" fillId="2" borderId="0" xfId="1" applyFont="1" applyFill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49" fontId="12" fillId="21" borderId="0" xfId="2" applyNumberFormat="1" applyFont="1" applyFill="1" applyBorder="1" applyAlignment="1">
      <alignment horizontal="left" vertical="center" wrapText="1"/>
    </xf>
    <xf numFmtId="49" fontId="12" fillId="21" borderId="8" xfId="2" applyNumberFormat="1" applyFont="1" applyFill="1" applyBorder="1" applyAlignment="1">
      <alignment horizontal="left" vertical="center" wrapText="1"/>
    </xf>
    <xf numFmtId="49" fontId="11" fillId="21" borderId="0" xfId="2" applyNumberFormat="1" applyFont="1" applyFill="1" applyBorder="1" applyAlignment="1">
      <alignment horizontal="left" vertical="center" wrapText="1"/>
    </xf>
    <xf numFmtId="49" fontId="11" fillId="2" borderId="0" xfId="2" applyNumberFormat="1" applyFont="1" applyFill="1" applyBorder="1" applyAlignment="1">
      <alignment horizontal="left" vertical="center" wrapText="1"/>
    </xf>
    <xf numFmtId="49" fontId="11" fillId="2" borderId="8" xfId="2" applyNumberFormat="1" applyFont="1" applyFill="1" applyBorder="1" applyAlignment="1">
      <alignment horizontal="left" vertical="center" wrapText="1"/>
    </xf>
    <xf numFmtId="49" fontId="12" fillId="21" borderId="0" xfId="2" applyNumberFormat="1" applyFont="1" applyFill="1" applyBorder="1" applyAlignment="1">
      <alignment horizontal="center" vertical="center"/>
    </xf>
    <xf numFmtId="49" fontId="12" fillId="21" borderId="8" xfId="2" applyNumberFormat="1" applyFont="1" applyFill="1" applyBorder="1" applyAlignment="1">
      <alignment horizontal="center" vertical="center"/>
    </xf>
    <xf numFmtId="0" fontId="4" fillId="2" borderId="39" xfId="1" applyFont="1" applyFill="1" applyBorder="1" applyAlignment="1">
      <alignment horizontal="center" vertical="center"/>
    </xf>
    <xf numFmtId="0" fontId="6" fillId="2" borderId="41" xfId="1" applyFont="1" applyFill="1" applyBorder="1" applyAlignment="1">
      <alignment horizontal="center" vertical="center"/>
    </xf>
    <xf numFmtId="0" fontId="6" fillId="2" borderId="43" xfId="1" applyFont="1" applyFill="1" applyBorder="1" applyAlignment="1">
      <alignment horizontal="center" vertical="center"/>
    </xf>
    <xf numFmtId="0" fontId="6" fillId="2" borderId="45" xfId="1" applyFont="1" applyFill="1" applyBorder="1" applyAlignment="1">
      <alignment horizontal="center" vertical="center"/>
    </xf>
    <xf numFmtId="4" fontId="6" fillId="2" borderId="23" xfId="3" applyNumberFormat="1" applyFont="1" applyFill="1" applyBorder="1" applyAlignment="1">
      <alignment horizontal="center" vertical="center" wrapText="1"/>
    </xf>
    <xf numFmtId="4" fontId="6" fillId="2" borderId="24" xfId="3" applyNumberFormat="1" applyFont="1" applyFill="1" applyBorder="1" applyAlignment="1">
      <alignment horizontal="center" vertical="center" wrapText="1"/>
    </xf>
    <xf numFmtId="4" fontId="6" fillId="2" borderId="58" xfId="3" applyNumberFormat="1" applyFont="1" applyFill="1" applyBorder="1" applyAlignment="1">
      <alignment horizontal="center" vertical="center" wrapText="1"/>
    </xf>
    <xf numFmtId="4" fontId="6" fillId="2" borderId="7" xfId="3" applyNumberFormat="1" applyFont="1" applyFill="1" applyBorder="1" applyAlignment="1">
      <alignment horizontal="center" vertical="center" wrapText="1"/>
    </xf>
    <xf numFmtId="0" fontId="10" fillId="2" borderId="38" xfId="2" applyNumberFormat="1" applyFont="1" applyFill="1" applyBorder="1" applyAlignment="1">
      <alignment horizontal="center" vertical="center" wrapText="1"/>
    </xf>
    <xf numFmtId="0" fontId="10" fillId="2" borderId="39" xfId="2" applyNumberFormat="1" applyFont="1" applyFill="1" applyBorder="1" applyAlignment="1">
      <alignment horizontal="center" vertical="center" wrapText="1"/>
    </xf>
    <xf numFmtId="0" fontId="10" fillId="2" borderId="40" xfId="2" applyNumberFormat="1" applyFont="1" applyFill="1" applyBorder="1" applyAlignment="1">
      <alignment horizontal="center" vertical="center" wrapText="1"/>
    </xf>
    <xf numFmtId="0" fontId="10" fillId="2" borderId="60" xfId="2" applyNumberFormat="1" applyFont="1" applyFill="1" applyBorder="1" applyAlignment="1">
      <alignment horizontal="center" vertical="center" wrapText="1"/>
    </xf>
    <xf numFmtId="0" fontId="10" fillId="2" borderId="3" xfId="2" applyNumberFormat="1" applyFont="1" applyFill="1" applyBorder="1" applyAlignment="1">
      <alignment horizontal="center" vertical="center" wrapText="1"/>
    </xf>
    <xf numFmtId="0" fontId="10" fillId="2" borderId="4" xfId="2" applyNumberFormat="1" applyFont="1" applyFill="1" applyBorder="1" applyAlignment="1">
      <alignment horizontal="center" vertical="center" wrapText="1"/>
    </xf>
    <xf numFmtId="0" fontId="2" fillId="2" borderId="39" xfId="1" applyFont="1" applyFill="1" applyBorder="1" applyAlignment="1">
      <alignment horizontal="center" vertical="center" wrapText="1"/>
    </xf>
    <xf numFmtId="0" fontId="2" fillId="2" borderId="40" xfId="1" applyFont="1" applyFill="1" applyBorder="1" applyAlignment="1">
      <alignment horizontal="center" vertical="center" wrapText="1"/>
    </xf>
    <xf numFmtId="0" fontId="2" fillId="2" borderId="43" xfId="1" applyFont="1" applyFill="1" applyBorder="1" applyAlignment="1">
      <alignment horizontal="center" vertical="center" wrapText="1"/>
    </xf>
    <xf numFmtId="0" fontId="2" fillId="2" borderId="44" xfId="1" applyFont="1" applyFill="1" applyBorder="1" applyAlignment="1">
      <alignment horizontal="center" vertical="center" wrapText="1"/>
    </xf>
    <xf numFmtId="49" fontId="11" fillId="2" borderId="0" xfId="1" applyNumberFormat="1" applyFont="1" applyFill="1" applyBorder="1" applyAlignment="1">
      <alignment horizontal="left" vertical="center" wrapText="1"/>
    </xf>
    <xf numFmtId="49" fontId="15" fillId="0" borderId="0" xfId="2" applyNumberFormat="1" applyFont="1" applyFill="1" applyBorder="1" applyAlignment="1">
      <alignment horizontal="left" vertical="center" wrapText="1"/>
    </xf>
    <xf numFmtId="49" fontId="15" fillId="0" borderId="8" xfId="2" applyNumberFormat="1" applyFont="1" applyFill="1" applyBorder="1" applyAlignment="1">
      <alignment horizontal="left" vertical="center" wrapText="1"/>
    </xf>
    <xf numFmtId="49" fontId="33" fillId="20" borderId="31" xfId="48" applyNumberFormat="1" applyFont="1" applyFill="1" applyBorder="1" applyAlignment="1">
      <alignment horizontal="left" vertical="center"/>
    </xf>
    <xf numFmtId="49" fontId="11" fillId="20" borderId="21" xfId="48" applyNumberFormat="1" applyFont="1" applyFill="1" applyBorder="1" applyAlignment="1">
      <alignment horizontal="left" vertical="center"/>
    </xf>
    <xf numFmtId="49" fontId="11" fillId="20" borderId="22" xfId="48" applyNumberFormat="1" applyFont="1" applyFill="1" applyBorder="1" applyAlignment="1">
      <alignment horizontal="left" vertical="center"/>
    </xf>
    <xf numFmtId="49" fontId="11" fillId="19" borderId="18" xfId="48" applyNumberFormat="1" applyFont="1" applyFill="1" applyBorder="1" applyAlignment="1">
      <alignment horizontal="left" vertical="center"/>
    </xf>
    <xf numFmtId="49" fontId="11" fillId="19" borderId="19" xfId="48" applyNumberFormat="1" applyFont="1" applyFill="1" applyBorder="1" applyAlignment="1">
      <alignment horizontal="left" vertical="center"/>
    </xf>
    <xf numFmtId="0" fontId="4" fillId="2" borderId="48" xfId="47" applyFont="1" applyFill="1" applyBorder="1" applyAlignment="1">
      <alignment horizontal="center" vertical="center"/>
    </xf>
    <xf numFmtId="0" fontId="6" fillId="2" borderId="41" xfId="47" applyFont="1" applyFill="1" applyBorder="1" applyAlignment="1">
      <alignment horizontal="center" vertical="center"/>
    </xf>
    <xf numFmtId="0" fontId="6" fillId="2" borderId="49" xfId="47" applyFont="1" applyFill="1" applyBorder="1" applyAlignment="1">
      <alignment horizontal="center" vertical="center"/>
    </xf>
    <xf numFmtId="0" fontId="6" fillId="2" borderId="45" xfId="47" applyFont="1" applyFill="1" applyBorder="1" applyAlignment="1">
      <alignment horizontal="center" vertical="center"/>
    </xf>
    <xf numFmtId="0" fontId="10" fillId="2" borderId="55" xfId="48" applyNumberFormat="1" applyFont="1" applyFill="1" applyBorder="1" applyAlignment="1">
      <alignment horizontal="center" vertical="center" wrapText="1"/>
    </xf>
    <xf numFmtId="0" fontId="10" fillId="2" borderId="56" xfId="48" applyNumberFormat="1" applyFont="1" applyFill="1" applyBorder="1" applyAlignment="1">
      <alignment horizontal="center" vertical="center" wrapText="1"/>
    </xf>
    <xf numFmtId="0" fontId="10" fillId="2" borderId="57" xfId="48" applyNumberFormat="1" applyFont="1" applyFill="1" applyBorder="1" applyAlignment="1">
      <alignment horizontal="center" vertical="center" wrapText="1"/>
    </xf>
    <xf numFmtId="0" fontId="10" fillId="2" borderId="30" xfId="48" applyNumberFormat="1" applyFont="1" applyFill="1" applyBorder="1" applyAlignment="1">
      <alignment horizontal="center" vertical="center" wrapText="1"/>
    </xf>
    <xf numFmtId="0" fontId="10" fillId="2" borderId="18" xfId="48" applyNumberFormat="1" applyFont="1" applyFill="1" applyBorder="1" applyAlignment="1">
      <alignment horizontal="center" vertical="center" wrapText="1"/>
    </xf>
    <xf numFmtId="0" fontId="10" fillId="2" borderId="19" xfId="48" applyNumberFormat="1" applyFont="1" applyFill="1" applyBorder="1" applyAlignment="1">
      <alignment horizontal="center" vertical="center" wrapText="1"/>
    </xf>
    <xf numFmtId="0" fontId="2" fillId="2" borderId="39" xfId="47" applyFont="1" applyFill="1" applyBorder="1" applyAlignment="1">
      <alignment horizontal="center" vertical="center"/>
    </xf>
    <xf numFmtId="0" fontId="2" fillId="2" borderId="40" xfId="47" applyFont="1" applyFill="1" applyBorder="1" applyAlignment="1">
      <alignment horizontal="center" vertical="center"/>
    </xf>
    <xf numFmtId="0" fontId="2" fillId="2" borderId="43" xfId="47" applyFont="1" applyFill="1" applyBorder="1" applyAlignment="1">
      <alignment horizontal="center" vertical="center"/>
    </xf>
    <xf numFmtId="0" fontId="2" fillId="2" borderId="44" xfId="47" applyFont="1" applyFill="1" applyBorder="1" applyAlignment="1">
      <alignment horizontal="center" vertical="center"/>
    </xf>
  </cellXfs>
  <cellStyles count="53">
    <cellStyle name="20% - Colore 1" xfId="7"/>
    <cellStyle name="20% - Colore 2" xfId="8"/>
    <cellStyle name="20% - Colore 3" xfId="9"/>
    <cellStyle name="20% - Colore 4" xfId="10"/>
    <cellStyle name="20% - Colore 5" xfId="11"/>
    <cellStyle name="20% - Colore 6" xfId="12"/>
    <cellStyle name="40% - Colore 1" xfId="13"/>
    <cellStyle name="40% - Colore 2" xfId="14"/>
    <cellStyle name="40% - Colore 3" xfId="15"/>
    <cellStyle name="40% - Colore 4" xfId="16"/>
    <cellStyle name="40% - Colore 5" xfId="17"/>
    <cellStyle name="40% - Colore 6" xfId="18"/>
    <cellStyle name="60% - Colore 1" xfId="19"/>
    <cellStyle name="60% - Colore 2" xfId="20"/>
    <cellStyle name="60% - Colore 3" xfId="21"/>
    <cellStyle name="60% - Colore 4" xfId="22"/>
    <cellStyle name="60% - Colore 5" xfId="23"/>
    <cellStyle name="60% - Colore 6" xfId="24"/>
    <cellStyle name="Calcolo" xfId="25"/>
    <cellStyle name="Cella collegata" xfId="26"/>
    <cellStyle name="Cella da controllare" xfId="27"/>
    <cellStyle name="Colore 1" xfId="28"/>
    <cellStyle name="Colore 2" xfId="29"/>
    <cellStyle name="Colore 3" xfId="30"/>
    <cellStyle name="Colore 4" xfId="31"/>
    <cellStyle name="Colore 5" xfId="32"/>
    <cellStyle name="Colore 6" xfId="33"/>
    <cellStyle name="Comma [0]_Marilù (v.0.5)" xfId="2"/>
    <cellStyle name="Comma [0]_Marilù (v.0.5) 2" xfId="48"/>
    <cellStyle name="Comma 2" xfId="4"/>
    <cellStyle name="Migliaia" xfId="52" builtinId="3"/>
    <cellStyle name="Migliaia [0]_Asl 6_Raccordo MONISANIT al 31 dicembre 2007 (v. FINALE del 30.05.2008)" xfId="3"/>
    <cellStyle name="Migliaia [0]_Asl 6_Raccordo MONISANIT al 31 dicembre 2007 (v. FINALE del 30.05.2008) 2" xfId="49"/>
    <cellStyle name="Migliaia_Asl 6_Raccordo MONISANIT al 31 dicembre 2007 (v. FINALE del 30.05.2008)" xfId="6"/>
    <cellStyle name="Migliaia_Asl 6_Raccordo MONISANIT al 31 dicembre 2007 (v. FINALE del 30.05.2008) 2" xfId="50"/>
    <cellStyle name="Neutrale" xfId="34"/>
    <cellStyle name="Normale" xfId="0" builtinId="0"/>
    <cellStyle name="Normale_Asl 6_Raccordo MONISANIT al 31 dicembre 2007 (v. FINALE del 30.05.2008)" xfId="1"/>
    <cellStyle name="Normale_Asl 6_Raccordo MONISANIT al 31 dicembre 2007 (v. FINALE del 30.05.2008) 2" xfId="47"/>
    <cellStyle name="Nota" xfId="35"/>
    <cellStyle name="Percent 2" xfId="5"/>
    <cellStyle name="Percent 3" xfId="51"/>
    <cellStyle name="Testo avviso" xfId="36"/>
    <cellStyle name="Testo descrittivo" xfId="37"/>
    <cellStyle name="Titolo" xfId="38"/>
    <cellStyle name="Titolo 1" xfId="39"/>
    <cellStyle name="Titolo 2" xfId="40"/>
    <cellStyle name="Titolo 3" xfId="41"/>
    <cellStyle name="Titolo 4" xfId="42"/>
    <cellStyle name="Titolo_Asl 6_Analisi al 31 dicembre 2008 (v. FINALE_A3 del 26.01.2009)" xfId="43"/>
    <cellStyle name="Totale" xfId="44"/>
    <cellStyle name="Valore non valido" xfId="45"/>
    <cellStyle name="Valore valido" xfId="4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0</xdr:row>
          <xdr:rowOff>85725</xdr:rowOff>
        </xdr:from>
        <xdr:to>
          <xdr:col>3</xdr:col>
          <xdr:colOff>257175</xdr:colOff>
          <xdr:row>1</xdr:row>
          <xdr:rowOff>295275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28575</xdr:colOff>
          <xdr:row>0</xdr:row>
          <xdr:rowOff>76200</xdr:rowOff>
        </xdr:from>
        <xdr:to>
          <xdr:col>3</xdr:col>
          <xdr:colOff>76200</xdr:colOff>
          <xdr:row>1</xdr:row>
          <xdr:rowOff>285750</xdr:rowOff>
        </xdr:to>
        <xdr:sp macro="" textlink="">
          <xdr:nvSpPr>
            <xdr:cNvPr id="2049" name="Object 1" hidden="1">
              <a:extLst>
                <a:ext uri="{63B3BB69-23CF-44E3-9099-C40C66FF867C}">
                  <a14:compatExt spid="_x0000_s204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66675</xdr:colOff>
          <xdr:row>0</xdr:row>
          <xdr:rowOff>66675</xdr:rowOff>
        </xdr:from>
        <xdr:to>
          <xdr:col>3</xdr:col>
          <xdr:colOff>238125</xdr:colOff>
          <xdr:row>1</xdr:row>
          <xdr:rowOff>276225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package" Target="../embeddings/Microsoft_Word_Document1.docx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package" Target="../embeddings/Microsoft_Word_Document2.docx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package" Target="../embeddings/Microsoft_Word_Document3.docx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92D050"/>
    <pageSetUpPr fitToPage="1"/>
  </sheetPr>
  <dimension ref="A1:P265"/>
  <sheetViews>
    <sheetView showGridLines="0" view="pageBreakPreview" topLeftCell="C79" zoomScale="80" zoomScaleNormal="100" zoomScaleSheetLayoutView="80" workbookViewId="0">
      <selection activeCell="H62" sqref="H62"/>
    </sheetView>
  </sheetViews>
  <sheetFormatPr defaultColWidth="10.42578125" defaultRowHeight="15.75" x14ac:dyDescent="0.25"/>
  <cols>
    <col min="1" max="1" width="4" style="26" customWidth="1"/>
    <col min="2" max="2" width="4.5703125" style="26" customWidth="1"/>
    <col min="3" max="3" width="1.85546875" style="26" customWidth="1"/>
    <col min="4" max="6" width="4" style="26" customWidth="1"/>
    <col min="7" max="7" width="68.7109375" style="3" customWidth="1"/>
    <col min="8" max="11" width="15.85546875" style="3" customWidth="1"/>
    <col min="12" max="12" width="18.5703125" style="3" customWidth="1"/>
    <col min="13" max="13" width="13.140625" style="3" customWidth="1"/>
    <col min="14" max="14" width="18.140625" style="3" customWidth="1"/>
    <col min="15" max="15" width="15.85546875" style="3" customWidth="1"/>
    <col min="16" max="16" width="19.7109375" style="3" customWidth="1"/>
    <col min="17" max="257" width="10.42578125" style="3"/>
    <col min="258" max="258" width="4" style="3" customWidth="1"/>
    <col min="259" max="259" width="4.5703125" style="3" customWidth="1"/>
    <col min="260" max="260" width="1.85546875" style="3" customWidth="1"/>
    <col min="261" max="263" width="4" style="3" customWidth="1"/>
    <col min="264" max="264" width="53" style="3" customWidth="1"/>
    <col min="265" max="265" width="0" style="3" hidden="1" customWidth="1"/>
    <col min="266" max="267" width="21.42578125" style="3" customWidth="1"/>
    <col min="268" max="268" width="18.5703125" style="3" customWidth="1"/>
    <col min="269" max="269" width="13.140625" style="3" customWidth="1"/>
    <col min="270" max="513" width="10.42578125" style="3"/>
    <col min="514" max="514" width="4" style="3" customWidth="1"/>
    <col min="515" max="515" width="4.5703125" style="3" customWidth="1"/>
    <col min="516" max="516" width="1.85546875" style="3" customWidth="1"/>
    <col min="517" max="519" width="4" style="3" customWidth="1"/>
    <col min="520" max="520" width="53" style="3" customWidth="1"/>
    <col min="521" max="521" width="0" style="3" hidden="1" customWidth="1"/>
    <col min="522" max="523" width="21.42578125" style="3" customWidth="1"/>
    <col min="524" max="524" width="18.5703125" style="3" customWidth="1"/>
    <col min="525" max="525" width="13.140625" style="3" customWidth="1"/>
    <col min="526" max="769" width="10.42578125" style="3"/>
    <col min="770" max="770" width="4" style="3" customWidth="1"/>
    <col min="771" max="771" width="4.5703125" style="3" customWidth="1"/>
    <col min="772" max="772" width="1.85546875" style="3" customWidth="1"/>
    <col min="773" max="775" width="4" style="3" customWidth="1"/>
    <col min="776" max="776" width="53" style="3" customWidth="1"/>
    <col min="777" max="777" width="0" style="3" hidden="1" customWidth="1"/>
    <col min="778" max="779" width="21.42578125" style="3" customWidth="1"/>
    <col min="780" max="780" width="18.5703125" style="3" customWidth="1"/>
    <col min="781" max="781" width="13.140625" style="3" customWidth="1"/>
    <col min="782" max="1025" width="10.42578125" style="3"/>
    <col min="1026" max="1026" width="4" style="3" customWidth="1"/>
    <col min="1027" max="1027" width="4.5703125" style="3" customWidth="1"/>
    <col min="1028" max="1028" width="1.85546875" style="3" customWidth="1"/>
    <col min="1029" max="1031" width="4" style="3" customWidth="1"/>
    <col min="1032" max="1032" width="53" style="3" customWidth="1"/>
    <col min="1033" max="1033" width="0" style="3" hidden="1" customWidth="1"/>
    <col min="1034" max="1035" width="21.42578125" style="3" customWidth="1"/>
    <col min="1036" max="1036" width="18.5703125" style="3" customWidth="1"/>
    <col min="1037" max="1037" width="13.140625" style="3" customWidth="1"/>
    <col min="1038" max="1281" width="10.42578125" style="3"/>
    <col min="1282" max="1282" width="4" style="3" customWidth="1"/>
    <col min="1283" max="1283" width="4.5703125" style="3" customWidth="1"/>
    <col min="1284" max="1284" width="1.85546875" style="3" customWidth="1"/>
    <col min="1285" max="1287" width="4" style="3" customWidth="1"/>
    <col min="1288" max="1288" width="53" style="3" customWidth="1"/>
    <col min="1289" max="1289" width="0" style="3" hidden="1" customWidth="1"/>
    <col min="1290" max="1291" width="21.42578125" style="3" customWidth="1"/>
    <col min="1292" max="1292" width="18.5703125" style="3" customWidth="1"/>
    <col min="1293" max="1293" width="13.140625" style="3" customWidth="1"/>
    <col min="1294" max="1537" width="10.42578125" style="3"/>
    <col min="1538" max="1538" width="4" style="3" customWidth="1"/>
    <col min="1539" max="1539" width="4.5703125" style="3" customWidth="1"/>
    <col min="1540" max="1540" width="1.85546875" style="3" customWidth="1"/>
    <col min="1541" max="1543" width="4" style="3" customWidth="1"/>
    <col min="1544" max="1544" width="53" style="3" customWidth="1"/>
    <col min="1545" max="1545" width="0" style="3" hidden="1" customWidth="1"/>
    <col min="1546" max="1547" width="21.42578125" style="3" customWidth="1"/>
    <col min="1548" max="1548" width="18.5703125" style="3" customWidth="1"/>
    <col min="1549" max="1549" width="13.140625" style="3" customWidth="1"/>
    <col min="1550" max="1793" width="10.42578125" style="3"/>
    <col min="1794" max="1794" width="4" style="3" customWidth="1"/>
    <col min="1795" max="1795" width="4.5703125" style="3" customWidth="1"/>
    <col min="1796" max="1796" width="1.85546875" style="3" customWidth="1"/>
    <col min="1797" max="1799" width="4" style="3" customWidth="1"/>
    <col min="1800" max="1800" width="53" style="3" customWidth="1"/>
    <col min="1801" max="1801" width="0" style="3" hidden="1" customWidth="1"/>
    <col min="1802" max="1803" width="21.42578125" style="3" customWidth="1"/>
    <col min="1804" max="1804" width="18.5703125" style="3" customWidth="1"/>
    <col min="1805" max="1805" width="13.140625" style="3" customWidth="1"/>
    <col min="1806" max="2049" width="10.42578125" style="3"/>
    <col min="2050" max="2050" width="4" style="3" customWidth="1"/>
    <col min="2051" max="2051" width="4.5703125" style="3" customWidth="1"/>
    <col min="2052" max="2052" width="1.85546875" style="3" customWidth="1"/>
    <col min="2053" max="2055" width="4" style="3" customWidth="1"/>
    <col min="2056" max="2056" width="53" style="3" customWidth="1"/>
    <col min="2057" max="2057" width="0" style="3" hidden="1" customWidth="1"/>
    <col min="2058" max="2059" width="21.42578125" style="3" customWidth="1"/>
    <col min="2060" max="2060" width="18.5703125" style="3" customWidth="1"/>
    <col min="2061" max="2061" width="13.140625" style="3" customWidth="1"/>
    <col min="2062" max="2305" width="10.42578125" style="3"/>
    <col min="2306" max="2306" width="4" style="3" customWidth="1"/>
    <col min="2307" max="2307" width="4.5703125" style="3" customWidth="1"/>
    <col min="2308" max="2308" width="1.85546875" style="3" customWidth="1"/>
    <col min="2309" max="2311" width="4" style="3" customWidth="1"/>
    <col min="2312" max="2312" width="53" style="3" customWidth="1"/>
    <col min="2313" max="2313" width="0" style="3" hidden="1" customWidth="1"/>
    <col min="2314" max="2315" width="21.42578125" style="3" customWidth="1"/>
    <col min="2316" max="2316" width="18.5703125" style="3" customWidth="1"/>
    <col min="2317" max="2317" width="13.140625" style="3" customWidth="1"/>
    <col min="2318" max="2561" width="10.42578125" style="3"/>
    <col min="2562" max="2562" width="4" style="3" customWidth="1"/>
    <col min="2563" max="2563" width="4.5703125" style="3" customWidth="1"/>
    <col min="2564" max="2564" width="1.85546875" style="3" customWidth="1"/>
    <col min="2565" max="2567" width="4" style="3" customWidth="1"/>
    <col min="2568" max="2568" width="53" style="3" customWidth="1"/>
    <col min="2569" max="2569" width="0" style="3" hidden="1" customWidth="1"/>
    <col min="2570" max="2571" width="21.42578125" style="3" customWidth="1"/>
    <col min="2572" max="2572" width="18.5703125" style="3" customWidth="1"/>
    <col min="2573" max="2573" width="13.140625" style="3" customWidth="1"/>
    <col min="2574" max="2817" width="10.42578125" style="3"/>
    <col min="2818" max="2818" width="4" style="3" customWidth="1"/>
    <col min="2819" max="2819" width="4.5703125" style="3" customWidth="1"/>
    <col min="2820" max="2820" width="1.85546875" style="3" customWidth="1"/>
    <col min="2821" max="2823" width="4" style="3" customWidth="1"/>
    <col min="2824" max="2824" width="53" style="3" customWidth="1"/>
    <col min="2825" max="2825" width="0" style="3" hidden="1" customWidth="1"/>
    <col min="2826" max="2827" width="21.42578125" style="3" customWidth="1"/>
    <col min="2828" max="2828" width="18.5703125" style="3" customWidth="1"/>
    <col min="2829" max="2829" width="13.140625" style="3" customWidth="1"/>
    <col min="2830" max="3073" width="10.42578125" style="3"/>
    <col min="3074" max="3074" width="4" style="3" customWidth="1"/>
    <col min="3075" max="3075" width="4.5703125" style="3" customWidth="1"/>
    <col min="3076" max="3076" width="1.85546875" style="3" customWidth="1"/>
    <col min="3077" max="3079" width="4" style="3" customWidth="1"/>
    <col min="3080" max="3080" width="53" style="3" customWidth="1"/>
    <col min="3081" max="3081" width="0" style="3" hidden="1" customWidth="1"/>
    <col min="3082" max="3083" width="21.42578125" style="3" customWidth="1"/>
    <col min="3084" max="3084" width="18.5703125" style="3" customWidth="1"/>
    <col min="3085" max="3085" width="13.140625" style="3" customWidth="1"/>
    <col min="3086" max="3329" width="10.42578125" style="3"/>
    <col min="3330" max="3330" width="4" style="3" customWidth="1"/>
    <col min="3331" max="3331" width="4.5703125" style="3" customWidth="1"/>
    <col min="3332" max="3332" width="1.85546875" style="3" customWidth="1"/>
    <col min="3333" max="3335" width="4" style="3" customWidth="1"/>
    <col min="3336" max="3336" width="53" style="3" customWidth="1"/>
    <col min="3337" max="3337" width="0" style="3" hidden="1" customWidth="1"/>
    <col min="3338" max="3339" width="21.42578125" style="3" customWidth="1"/>
    <col min="3340" max="3340" width="18.5703125" style="3" customWidth="1"/>
    <col min="3341" max="3341" width="13.140625" style="3" customWidth="1"/>
    <col min="3342" max="3585" width="10.42578125" style="3"/>
    <col min="3586" max="3586" width="4" style="3" customWidth="1"/>
    <col min="3587" max="3587" width="4.5703125" style="3" customWidth="1"/>
    <col min="3588" max="3588" width="1.85546875" style="3" customWidth="1"/>
    <col min="3589" max="3591" width="4" style="3" customWidth="1"/>
    <col min="3592" max="3592" width="53" style="3" customWidth="1"/>
    <col min="3593" max="3593" width="0" style="3" hidden="1" customWidth="1"/>
    <col min="3594" max="3595" width="21.42578125" style="3" customWidth="1"/>
    <col min="3596" max="3596" width="18.5703125" style="3" customWidth="1"/>
    <col min="3597" max="3597" width="13.140625" style="3" customWidth="1"/>
    <col min="3598" max="3841" width="10.42578125" style="3"/>
    <col min="3842" max="3842" width="4" style="3" customWidth="1"/>
    <col min="3843" max="3843" width="4.5703125" style="3" customWidth="1"/>
    <col min="3844" max="3844" width="1.85546875" style="3" customWidth="1"/>
    <col min="3845" max="3847" width="4" style="3" customWidth="1"/>
    <col min="3848" max="3848" width="53" style="3" customWidth="1"/>
    <col min="3849" max="3849" width="0" style="3" hidden="1" customWidth="1"/>
    <col min="3850" max="3851" width="21.42578125" style="3" customWidth="1"/>
    <col min="3852" max="3852" width="18.5703125" style="3" customWidth="1"/>
    <col min="3853" max="3853" width="13.140625" style="3" customWidth="1"/>
    <col min="3854" max="4097" width="10.42578125" style="3"/>
    <col min="4098" max="4098" width="4" style="3" customWidth="1"/>
    <col min="4099" max="4099" width="4.5703125" style="3" customWidth="1"/>
    <col min="4100" max="4100" width="1.85546875" style="3" customWidth="1"/>
    <col min="4101" max="4103" width="4" style="3" customWidth="1"/>
    <col min="4104" max="4104" width="53" style="3" customWidth="1"/>
    <col min="4105" max="4105" width="0" style="3" hidden="1" customWidth="1"/>
    <col min="4106" max="4107" width="21.42578125" style="3" customWidth="1"/>
    <col min="4108" max="4108" width="18.5703125" style="3" customWidth="1"/>
    <col min="4109" max="4109" width="13.140625" style="3" customWidth="1"/>
    <col min="4110" max="4353" width="10.42578125" style="3"/>
    <col min="4354" max="4354" width="4" style="3" customWidth="1"/>
    <col min="4355" max="4355" width="4.5703125" style="3" customWidth="1"/>
    <col min="4356" max="4356" width="1.85546875" style="3" customWidth="1"/>
    <col min="4357" max="4359" width="4" style="3" customWidth="1"/>
    <col min="4360" max="4360" width="53" style="3" customWidth="1"/>
    <col min="4361" max="4361" width="0" style="3" hidden="1" customWidth="1"/>
    <col min="4362" max="4363" width="21.42578125" style="3" customWidth="1"/>
    <col min="4364" max="4364" width="18.5703125" style="3" customWidth="1"/>
    <col min="4365" max="4365" width="13.140625" style="3" customWidth="1"/>
    <col min="4366" max="4609" width="10.42578125" style="3"/>
    <col min="4610" max="4610" width="4" style="3" customWidth="1"/>
    <col min="4611" max="4611" width="4.5703125" style="3" customWidth="1"/>
    <col min="4612" max="4612" width="1.85546875" style="3" customWidth="1"/>
    <col min="4613" max="4615" width="4" style="3" customWidth="1"/>
    <col min="4616" max="4616" width="53" style="3" customWidth="1"/>
    <col min="4617" max="4617" width="0" style="3" hidden="1" customWidth="1"/>
    <col min="4618" max="4619" width="21.42578125" style="3" customWidth="1"/>
    <col min="4620" max="4620" width="18.5703125" style="3" customWidth="1"/>
    <col min="4621" max="4621" width="13.140625" style="3" customWidth="1"/>
    <col min="4622" max="4865" width="10.42578125" style="3"/>
    <col min="4866" max="4866" width="4" style="3" customWidth="1"/>
    <col min="4867" max="4867" width="4.5703125" style="3" customWidth="1"/>
    <col min="4868" max="4868" width="1.85546875" style="3" customWidth="1"/>
    <col min="4869" max="4871" width="4" style="3" customWidth="1"/>
    <col min="4872" max="4872" width="53" style="3" customWidth="1"/>
    <col min="4873" max="4873" width="0" style="3" hidden="1" customWidth="1"/>
    <col min="4874" max="4875" width="21.42578125" style="3" customWidth="1"/>
    <col min="4876" max="4876" width="18.5703125" style="3" customWidth="1"/>
    <col min="4877" max="4877" width="13.140625" style="3" customWidth="1"/>
    <col min="4878" max="5121" width="10.42578125" style="3"/>
    <col min="5122" max="5122" width="4" style="3" customWidth="1"/>
    <col min="5123" max="5123" width="4.5703125" style="3" customWidth="1"/>
    <col min="5124" max="5124" width="1.85546875" style="3" customWidth="1"/>
    <col min="5125" max="5127" width="4" style="3" customWidth="1"/>
    <col min="5128" max="5128" width="53" style="3" customWidth="1"/>
    <col min="5129" max="5129" width="0" style="3" hidden="1" customWidth="1"/>
    <col min="5130" max="5131" width="21.42578125" style="3" customWidth="1"/>
    <col min="5132" max="5132" width="18.5703125" style="3" customWidth="1"/>
    <col min="5133" max="5133" width="13.140625" style="3" customWidth="1"/>
    <col min="5134" max="5377" width="10.42578125" style="3"/>
    <col min="5378" max="5378" width="4" style="3" customWidth="1"/>
    <col min="5379" max="5379" width="4.5703125" style="3" customWidth="1"/>
    <col min="5380" max="5380" width="1.85546875" style="3" customWidth="1"/>
    <col min="5381" max="5383" width="4" style="3" customWidth="1"/>
    <col min="5384" max="5384" width="53" style="3" customWidth="1"/>
    <col min="5385" max="5385" width="0" style="3" hidden="1" customWidth="1"/>
    <col min="5386" max="5387" width="21.42578125" style="3" customWidth="1"/>
    <col min="5388" max="5388" width="18.5703125" style="3" customWidth="1"/>
    <col min="5389" max="5389" width="13.140625" style="3" customWidth="1"/>
    <col min="5390" max="5633" width="10.42578125" style="3"/>
    <col min="5634" max="5634" width="4" style="3" customWidth="1"/>
    <col min="5635" max="5635" width="4.5703125" style="3" customWidth="1"/>
    <col min="5636" max="5636" width="1.85546875" style="3" customWidth="1"/>
    <col min="5637" max="5639" width="4" style="3" customWidth="1"/>
    <col min="5640" max="5640" width="53" style="3" customWidth="1"/>
    <col min="5641" max="5641" width="0" style="3" hidden="1" customWidth="1"/>
    <col min="5642" max="5643" width="21.42578125" style="3" customWidth="1"/>
    <col min="5644" max="5644" width="18.5703125" style="3" customWidth="1"/>
    <col min="5645" max="5645" width="13.140625" style="3" customWidth="1"/>
    <col min="5646" max="5889" width="10.42578125" style="3"/>
    <col min="5890" max="5890" width="4" style="3" customWidth="1"/>
    <col min="5891" max="5891" width="4.5703125" style="3" customWidth="1"/>
    <col min="5892" max="5892" width="1.85546875" style="3" customWidth="1"/>
    <col min="5893" max="5895" width="4" style="3" customWidth="1"/>
    <col min="5896" max="5896" width="53" style="3" customWidth="1"/>
    <col min="5897" max="5897" width="0" style="3" hidden="1" customWidth="1"/>
    <col min="5898" max="5899" width="21.42578125" style="3" customWidth="1"/>
    <col min="5900" max="5900" width="18.5703125" style="3" customWidth="1"/>
    <col min="5901" max="5901" width="13.140625" style="3" customWidth="1"/>
    <col min="5902" max="6145" width="10.42578125" style="3"/>
    <col min="6146" max="6146" width="4" style="3" customWidth="1"/>
    <col min="6147" max="6147" width="4.5703125" style="3" customWidth="1"/>
    <col min="6148" max="6148" width="1.85546875" style="3" customWidth="1"/>
    <col min="6149" max="6151" width="4" style="3" customWidth="1"/>
    <col min="6152" max="6152" width="53" style="3" customWidth="1"/>
    <col min="6153" max="6153" width="0" style="3" hidden="1" customWidth="1"/>
    <col min="6154" max="6155" width="21.42578125" style="3" customWidth="1"/>
    <col min="6156" max="6156" width="18.5703125" style="3" customWidth="1"/>
    <col min="6157" max="6157" width="13.140625" style="3" customWidth="1"/>
    <col min="6158" max="6401" width="10.42578125" style="3"/>
    <col min="6402" max="6402" width="4" style="3" customWidth="1"/>
    <col min="6403" max="6403" width="4.5703125" style="3" customWidth="1"/>
    <col min="6404" max="6404" width="1.85546875" style="3" customWidth="1"/>
    <col min="6405" max="6407" width="4" style="3" customWidth="1"/>
    <col min="6408" max="6408" width="53" style="3" customWidth="1"/>
    <col min="6409" max="6409" width="0" style="3" hidden="1" customWidth="1"/>
    <col min="6410" max="6411" width="21.42578125" style="3" customWidth="1"/>
    <col min="6412" max="6412" width="18.5703125" style="3" customWidth="1"/>
    <col min="6413" max="6413" width="13.140625" style="3" customWidth="1"/>
    <col min="6414" max="6657" width="10.42578125" style="3"/>
    <col min="6658" max="6658" width="4" style="3" customWidth="1"/>
    <col min="6659" max="6659" width="4.5703125" style="3" customWidth="1"/>
    <col min="6660" max="6660" width="1.85546875" style="3" customWidth="1"/>
    <col min="6661" max="6663" width="4" style="3" customWidth="1"/>
    <col min="6664" max="6664" width="53" style="3" customWidth="1"/>
    <col min="6665" max="6665" width="0" style="3" hidden="1" customWidth="1"/>
    <col min="6666" max="6667" width="21.42578125" style="3" customWidth="1"/>
    <col min="6668" max="6668" width="18.5703125" style="3" customWidth="1"/>
    <col min="6669" max="6669" width="13.140625" style="3" customWidth="1"/>
    <col min="6670" max="6913" width="10.42578125" style="3"/>
    <col min="6914" max="6914" width="4" style="3" customWidth="1"/>
    <col min="6915" max="6915" width="4.5703125" style="3" customWidth="1"/>
    <col min="6916" max="6916" width="1.85546875" style="3" customWidth="1"/>
    <col min="6917" max="6919" width="4" style="3" customWidth="1"/>
    <col min="6920" max="6920" width="53" style="3" customWidth="1"/>
    <col min="6921" max="6921" width="0" style="3" hidden="1" customWidth="1"/>
    <col min="6922" max="6923" width="21.42578125" style="3" customWidth="1"/>
    <col min="6924" max="6924" width="18.5703125" style="3" customWidth="1"/>
    <col min="6925" max="6925" width="13.140625" style="3" customWidth="1"/>
    <col min="6926" max="7169" width="10.42578125" style="3"/>
    <col min="7170" max="7170" width="4" style="3" customWidth="1"/>
    <col min="7171" max="7171" width="4.5703125" style="3" customWidth="1"/>
    <col min="7172" max="7172" width="1.85546875" style="3" customWidth="1"/>
    <col min="7173" max="7175" width="4" style="3" customWidth="1"/>
    <col min="7176" max="7176" width="53" style="3" customWidth="1"/>
    <col min="7177" max="7177" width="0" style="3" hidden="1" customWidth="1"/>
    <col min="7178" max="7179" width="21.42578125" style="3" customWidth="1"/>
    <col min="7180" max="7180" width="18.5703125" style="3" customWidth="1"/>
    <col min="7181" max="7181" width="13.140625" style="3" customWidth="1"/>
    <col min="7182" max="7425" width="10.42578125" style="3"/>
    <col min="7426" max="7426" width="4" style="3" customWidth="1"/>
    <col min="7427" max="7427" width="4.5703125" style="3" customWidth="1"/>
    <col min="7428" max="7428" width="1.85546875" style="3" customWidth="1"/>
    <col min="7429" max="7431" width="4" style="3" customWidth="1"/>
    <col min="7432" max="7432" width="53" style="3" customWidth="1"/>
    <col min="7433" max="7433" width="0" style="3" hidden="1" customWidth="1"/>
    <col min="7434" max="7435" width="21.42578125" style="3" customWidth="1"/>
    <col min="7436" max="7436" width="18.5703125" style="3" customWidth="1"/>
    <col min="7437" max="7437" width="13.140625" style="3" customWidth="1"/>
    <col min="7438" max="7681" width="10.42578125" style="3"/>
    <col min="7682" max="7682" width="4" style="3" customWidth="1"/>
    <col min="7683" max="7683" width="4.5703125" style="3" customWidth="1"/>
    <col min="7684" max="7684" width="1.85546875" style="3" customWidth="1"/>
    <col min="7685" max="7687" width="4" style="3" customWidth="1"/>
    <col min="7688" max="7688" width="53" style="3" customWidth="1"/>
    <col min="7689" max="7689" width="0" style="3" hidden="1" customWidth="1"/>
    <col min="7690" max="7691" width="21.42578125" style="3" customWidth="1"/>
    <col min="7692" max="7692" width="18.5703125" style="3" customWidth="1"/>
    <col min="7693" max="7693" width="13.140625" style="3" customWidth="1"/>
    <col min="7694" max="7937" width="10.42578125" style="3"/>
    <col min="7938" max="7938" width="4" style="3" customWidth="1"/>
    <col min="7939" max="7939" width="4.5703125" style="3" customWidth="1"/>
    <col min="7940" max="7940" width="1.85546875" style="3" customWidth="1"/>
    <col min="7941" max="7943" width="4" style="3" customWidth="1"/>
    <col min="7944" max="7944" width="53" style="3" customWidth="1"/>
    <col min="7945" max="7945" width="0" style="3" hidden="1" customWidth="1"/>
    <col min="7946" max="7947" width="21.42578125" style="3" customWidth="1"/>
    <col min="7948" max="7948" width="18.5703125" style="3" customWidth="1"/>
    <col min="7949" max="7949" width="13.140625" style="3" customWidth="1"/>
    <col min="7950" max="8193" width="10.42578125" style="3"/>
    <col min="8194" max="8194" width="4" style="3" customWidth="1"/>
    <col min="8195" max="8195" width="4.5703125" style="3" customWidth="1"/>
    <col min="8196" max="8196" width="1.85546875" style="3" customWidth="1"/>
    <col min="8197" max="8199" width="4" style="3" customWidth="1"/>
    <col min="8200" max="8200" width="53" style="3" customWidth="1"/>
    <col min="8201" max="8201" width="0" style="3" hidden="1" customWidth="1"/>
    <col min="8202" max="8203" width="21.42578125" style="3" customWidth="1"/>
    <col min="8204" max="8204" width="18.5703125" style="3" customWidth="1"/>
    <col min="8205" max="8205" width="13.140625" style="3" customWidth="1"/>
    <col min="8206" max="8449" width="10.42578125" style="3"/>
    <col min="8450" max="8450" width="4" style="3" customWidth="1"/>
    <col min="8451" max="8451" width="4.5703125" style="3" customWidth="1"/>
    <col min="8452" max="8452" width="1.85546875" style="3" customWidth="1"/>
    <col min="8453" max="8455" width="4" style="3" customWidth="1"/>
    <col min="8456" max="8456" width="53" style="3" customWidth="1"/>
    <col min="8457" max="8457" width="0" style="3" hidden="1" customWidth="1"/>
    <col min="8458" max="8459" width="21.42578125" style="3" customWidth="1"/>
    <col min="8460" max="8460" width="18.5703125" style="3" customWidth="1"/>
    <col min="8461" max="8461" width="13.140625" style="3" customWidth="1"/>
    <col min="8462" max="8705" width="10.42578125" style="3"/>
    <col min="8706" max="8706" width="4" style="3" customWidth="1"/>
    <col min="8707" max="8707" width="4.5703125" style="3" customWidth="1"/>
    <col min="8708" max="8708" width="1.85546875" style="3" customWidth="1"/>
    <col min="8709" max="8711" width="4" style="3" customWidth="1"/>
    <col min="8712" max="8712" width="53" style="3" customWidth="1"/>
    <col min="8713" max="8713" width="0" style="3" hidden="1" customWidth="1"/>
    <col min="8714" max="8715" width="21.42578125" style="3" customWidth="1"/>
    <col min="8716" max="8716" width="18.5703125" style="3" customWidth="1"/>
    <col min="8717" max="8717" width="13.140625" style="3" customWidth="1"/>
    <col min="8718" max="8961" width="10.42578125" style="3"/>
    <col min="8962" max="8962" width="4" style="3" customWidth="1"/>
    <col min="8963" max="8963" width="4.5703125" style="3" customWidth="1"/>
    <col min="8964" max="8964" width="1.85546875" style="3" customWidth="1"/>
    <col min="8965" max="8967" width="4" style="3" customWidth="1"/>
    <col min="8968" max="8968" width="53" style="3" customWidth="1"/>
    <col min="8969" max="8969" width="0" style="3" hidden="1" customWidth="1"/>
    <col min="8970" max="8971" width="21.42578125" style="3" customWidth="1"/>
    <col min="8972" max="8972" width="18.5703125" style="3" customWidth="1"/>
    <col min="8973" max="8973" width="13.140625" style="3" customWidth="1"/>
    <col min="8974" max="9217" width="10.42578125" style="3"/>
    <col min="9218" max="9218" width="4" style="3" customWidth="1"/>
    <col min="9219" max="9219" width="4.5703125" style="3" customWidth="1"/>
    <col min="9220" max="9220" width="1.85546875" style="3" customWidth="1"/>
    <col min="9221" max="9223" width="4" style="3" customWidth="1"/>
    <col min="9224" max="9224" width="53" style="3" customWidth="1"/>
    <col min="9225" max="9225" width="0" style="3" hidden="1" customWidth="1"/>
    <col min="9226" max="9227" width="21.42578125" style="3" customWidth="1"/>
    <col min="9228" max="9228" width="18.5703125" style="3" customWidth="1"/>
    <col min="9229" max="9229" width="13.140625" style="3" customWidth="1"/>
    <col min="9230" max="9473" width="10.42578125" style="3"/>
    <col min="9474" max="9474" width="4" style="3" customWidth="1"/>
    <col min="9475" max="9475" width="4.5703125" style="3" customWidth="1"/>
    <col min="9476" max="9476" width="1.85546875" style="3" customWidth="1"/>
    <col min="9477" max="9479" width="4" style="3" customWidth="1"/>
    <col min="9480" max="9480" width="53" style="3" customWidth="1"/>
    <col min="9481" max="9481" width="0" style="3" hidden="1" customWidth="1"/>
    <col min="9482" max="9483" width="21.42578125" style="3" customWidth="1"/>
    <col min="9484" max="9484" width="18.5703125" style="3" customWidth="1"/>
    <col min="9485" max="9485" width="13.140625" style="3" customWidth="1"/>
    <col min="9486" max="9729" width="10.42578125" style="3"/>
    <col min="9730" max="9730" width="4" style="3" customWidth="1"/>
    <col min="9731" max="9731" width="4.5703125" style="3" customWidth="1"/>
    <col min="9732" max="9732" width="1.85546875" style="3" customWidth="1"/>
    <col min="9733" max="9735" width="4" style="3" customWidth="1"/>
    <col min="9736" max="9736" width="53" style="3" customWidth="1"/>
    <col min="9737" max="9737" width="0" style="3" hidden="1" customWidth="1"/>
    <col min="9738" max="9739" width="21.42578125" style="3" customWidth="1"/>
    <col min="9740" max="9740" width="18.5703125" style="3" customWidth="1"/>
    <col min="9741" max="9741" width="13.140625" style="3" customWidth="1"/>
    <col min="9742" max="9985" width="10.42578125" style="3"/>
    <col min="9986" max="9986" width="4" style="3" customWidth="1"/>
    <col min="9987" max="9987" width="4.5703125" style="3" customWidth="1"/>
    <col min="9988" max="9988" width="1.85546875" style="3" customWidth="1"/>
    <col min="9989" max="9991" width="4" style="3" customWidth="1"/>
    <col min="9992" max="9992" width="53" style="3" customWidth="1"/>
    <col min="9993" max="9993" width="0" style="3" hidden="1" customWidth="1"/>
    <col min="9994" max="9995" width="21.42578125" style="3" customWidth="1"/>
    <col min="9996" max="9996" width="18.5703125" style="3" customWidth="1"/>
    <col min="9997" max="9997" width="13.140625" style="3" customWidth="1"/>
    <col min="9998" max="10241" width="10.42578125" style="3"/>
    <col min="10242" max="10242" width="4" style="3" customWidth="1"/>
    <col min="10243" max="10243" width="4.5703125" style="3" customWidth="1"/>
    <col min="10244" max="10244" width="1.85546875" style="3" customWidth="1"/>
    <col min="10245" max="10247" width="4" style="3" customWidth="1"/>
    <col min="10248" max="10248" width="53" style="3" customWidth="1"/>
    <col min="10249" max="10249" width="0" style="3" hidden="1" customWidth="1"/>
    <col min="10250" max="10251" width="21.42578125" style="3" customWidth="1"/>
    <col min="10252" max="10252" width="18.5703125" style="3" customWidth="1"/>
    <col min="10253" max="10253" width="13.140625" style="3" customWidth="1"/>
    <col min="10254" max="10497" width="10.42578125" style="3"/>
    <col min="10498" max="10498" width="4" style="3" customWidth="1"/>
    <col min="10499" max="10499" width="4.5703125" style="3" customWidth="1"/>
    <col min="10500" max="10500" width="1.85546875" style="3" customWidth="1"/>
    <col min="10501" max="10503" width="4" style="3" customWidth="1"/>
    <col min="10504" max="10504" width="53" style="3" customWidth="1"/>
    <col min="10505" max="10505" width="0" style="3" hidden="1" customWidth="1"/>
    <col min="10506" max="10507" width="21.42578125" style="3" customWidth="1"/>
    <col min="10508" max="10508" width="18.5703125" style="3" customWidth="1"/>
    <col min="10509" max="10509" width="13.140625" style="3" customWidth="1"/>
    <col min="10510" max="10753" width="10.42578125" style="3"/>
    <col min="10754" max="10754" width="4" style="3" customWidth="1"/>
    <col min="10755" max="10755" width="4.5703125" style="3" customWidth="1"/>
    <col min="10756" max="10756" width="1.85546875" style="3" customWidth="1"/>
    <col min="10757" max="10759" width="4" style="3" customWidth="1"/>
    <col min="10760" max="10760" width="53" style="3" customWidth="1"/>
    <col min="10761" max="10761" width="0" style="3" hidden="1" customWidth="1"/>
    <col min="10762" max="10763" width="21.42578125" style="3" customWidth="1"/>
    <col min="10764" max="10764" width="18.5703125" style="3" customWidth="1"/>
    <col min="10765" max="10765" width="13.140625" style="3" customWidth="1"/>
    <col min="10766" max="11009" width="10.42578125" style="3"/>
    <col min="11010" max="11010" width="4" style="3" customWidth="1"/>
    <col min="11011" max="11011" width="4.5703125" style="3" customWidth="1"/>
    <col min="11012" max="11012" width="1.85546875" style="3" customWidth="1"/>
    <col min="11013" max="11015" width="4" style="3" customWidth="1"/>
    <col min="11016" max="11016" width="53" style="3" customWidth="1"/>
    <col min="11017" max="11017" width="0" style="3" hidden="1" customWidth="1"/>
    <col min="11018" max="11019" width="21.42578125" style="3" customWidth="1"/>
    <col min="11020" max="11020" width="18.5703125" style="3" customWidth="1"/>
    <col min="11021" max="11021" width="13.140625" style="3" customWidth="1"/>
    <col min="11022" max="11265" width="10.42578125" style="3"/>
    <col min="11266" max="11266" width="4" style="3" customWidth="1"/>
    <col min="11267" max="11267" width="4.5703125" style="3" customWidth="1"/>
    <col min="11268" max="11268" width="1.85546875" style="3" customWidth="1"/>
    <col min="11269" max="11271" width="4" style="3" customWidth="1"/>
    <col min="11272" max="11272" width="53" style="3" customWidth="1"/>
    <col min="11273" max="11273" width="0" style="3" hidden="1" customWidth="1"/>
    <col min="11274" max="11275" width="21.42578125" style="3" customWidth="1"/>
    <col min="11276" max="11276" width="18.5703125" style="3" customWidth="1"/>
    <col min="11277" max="11277" width="13.140625" style="3" customWidth="1"/>
    <col min="11278" max="11521" width="10.42578125" style="3"/>
    <col min="11522" max="11522" width="4" style="3" customWidth="1"/>
    <col min="11523" max="11523" width="4.5703125" style="3" customWidth="1"/>
    <col min="11524" max="11524" width="1.85546875" style="3" customWidth="1"/>
    <col min="11525" max="11527" width="4" style="3" customWidth="1"/>
    <col min="11528" max="11528" width="53" style="3" customWidth="1"/>
    <col min="11529" max="11529" width="0" style="3" hidden="1" customWidth="1"/>
    <col min="11530" max="11531" width="21.42578125" style="3" customWidth="1"/>
    <col min="11532" max="11532" width="18.5703125" style="3" customWidth="1"/>
    <col min="11533" max="11533" width="13.140625" style="3" customWidth="1"/>
    <col min="11534" max="11777" width="10.42578125" style="3"/>
    <col min="11778" max="11778" width="4" style="3" customWidth="1"/>
    <col min="11779" max="11779" width="4.5703125" style="3" customWidth="1"/>
    <col min="11780" max="11780" width="1.85546875" style="3" customWidth="1"/>
    <col min="11781" max="11783" width="4" style="3" customWidth="1"/>
    <col min="11784" max="11784" width="53" style="3" customWidth="1"/>
    <col min="11785" max="11785" width="0" style="3" hidden="1" customWidth="1"/>
    <col min="11786" max="11787" width="21.42578125" style="3" customWidth="1"/>
    <col min="11788" max="11788" width="18.5703125" style="3" customWidth="1"/>
    <col min="11789" max="11789" width="13.140625" style="3" customWidth="1"/>
    <col min="11790" max="12033" width="10.42578125" style="3"/>
    <col min="12034" max="12034" width="4" style="3" customWidth="1"/>
    <col min="12035" max="12035" width="4.5703125" style="3" customWidth="1"/>
    <col min="12036" max="12036" width="1.85546875" style="3" customWidth="1"/>
    <col min="12037" max="12039" width="4" style="3" customWidth="1"/>
    <col min="12040" max="12040" width="53" style="3" customWidth="1"/>
    <col min="12041" max="12041" width="0" style="3" hidden="1" customWidth="1"/>
    <col min="12042" max="12043" width="21.42578125" style="3" customWidth="1"/>
    <col min="12044" max="12044" width="18.5703125" style="3" customWidth="1"/>
    <col min="12045" max="12045" width="13.140625" style="3" customWidth="1"/>
    <col min="12046" max="12289" width="10.42578125" style="3"/>
    <col min="12290" max="12290" width="4" style="3" customWidth="1"/>
    <col min="12291" max="12291" width="4.5703125" style="3" customWidth="1"/>
    <col min="12292" max="12292" width="1.85546875" style="3" customWidth="1"/>
    <col min="12293" max="12295" width="4" style="3" customWidth="1"/>
    <col min="12296" max="12296" width="53" style="3" customWidth="1"/>
    <col min="12297" max="12297" width="0" style="3" hidden="1" customWidth="1"/>
    <col min="12298" max="12299" width="21.42578125" style="3" customWidth="1"/>
    <col min="12300" max="12300" width="18.5703125" style="3" customWidth="1"/>
    <col min="12301" max="12301" width="13.140625" style="3" customWidth="1"/>
    <col min="12302" max="12545" width="10.42578125" style="3"/>
    <col min="12546" max="12546" width="4" style="3" customWidth="1"/>
    <col min="12547" max="12547" width="4.5703125" style="3" customWidth="1"/>
    <col min="12548" max="12548" width="1.85546875" style="3" customWidth="1"/>
    <col min="12549" max="12551" width="4" style="3" customWidth="1"/>
    <col min="12552" max="12552" width="53" style="3" customWidth="1"/>
    <col min="12553" max="12553" width="0" style="3" hidden="1" customWidth="1"/>
    <col min="12554" max="12555" width="21.42578125" style="3" customWidth="1"/>
    <col min="12556" max="12556" width="18.5703125" style="3" customWidth="1"/>
    <col min="12557" max="12557" width="13.140625" style="3" customWidth="1"/>
    <col min="12558" max="12801" width="10.42578125" style="3"/>
    <col min="12802" max="12802" width="4" style="3" customWidth="1"/>
    <col min="12803" max="12803" width="4.5703125" style="3" customWidth="1"/>
    <col min="12804" max="12804" width="1.85546875" style="3" customWidth="1"/>
    <col min="12805" max="12807" width="4" style="3" customWidth="1"/>
    <col min="12808" max="12808" width="53" style="3" customWidth="1"/>
    <col min="12809" max="12809" width="0" style="3" hidden="1" customWidth="1"/>
    <col min="12810" max="12811" width="21.42578125" style="3" customWidth="1"/>
    <col min="12812" max="12812" width="18.5703125" style="3" customWidth="1"/>
    <col min="12813" max="12813" width="13.140625" style="3" customWidth="1"/>
    <col min="12814" max="13057" width="10.42578125" style="3"/>
    <col min="13058" max="13058" width="4" style="3" customWidth="1"/>
    <col min="13059" max="13059" width="4.5703125" style="3" customWidth="1"/>
    <col min="13060" max="13060" width="1.85546875" style="3" customWidth="1"/>
    <col min="13061" max="13063" width="4" style="3" customWidth="1"/>
    <col min="13064" max="13064" width="53" style="3" customWidth="1"/>
    <col min="13065" max="13065" width="0" style="3" hidden="1" customWidth="1"/>
    <col min="13066" max="13067" width="21.42578125" style="3" customWidth="1"/>
    <col min="13068" max="13068" width="18.5703125" style="3" customWidth="1"/>
    <col min="13069" max="13069" width="13.140625" style="3" customWidth="1"/>
    <col min="13070" max="13313" width="10.42578125" style="3"/>
    <col min="13314" max="13314" width="4" style="3" customWidth="1"/>
    <col min="13315" max="13315" width="4.5703125" style="3" customWidth="1"/>
    <col min="13316" max="13316" width="1.85546875" style="3" customWidth="1"/>
    <col min="13317" max="13319" width="4" style="3" customWidth="1"/>
    <col min="13320" max="13320" width="53" style="3" customWidth="1"/>
    <col min="13321" max="13321" width="0" style="3" hidden="1" customWidth="1"/>
    <col min="13322" max="13323" width="21.42578125" style="3" customWidth="1"/>
    <col min="13324" max="13324" width="18.5703125" style="3" customWidth="1"/>
    <col min="13325" max="13325" width="13.140625" style="3" customWidth="1"/>
    <col min="13326" max="13569" width="10.42578125" style="3"/>
    <col min="13570" max="13570" width="4" style="3" customWidth="1"/>
    <col min="13571" max="13571" width="4.5703125" style="3" customWidth="1"/>
    <col min="13572" max="13572" width="1.85546875" style="3" customWidth="1"/>
    <col min="13573" max="13575" width="4" style="3" customWidth="1"/>
    <col min="13576" max="13576" width="53" style="3" customWidth="1"/>
    <col min="13577" max="13577" width="0" style="3" hidden="1" customWidth="1"/>
    <col min="13578" max="13579" width="21.42578125" style="3" customWidth="1"/>
    <col min="13580" max="13580" width="18.5703125" style="3" customWidth="1"/>
    <col min="13581" max="13581" width="13.140625" style="3" customWidth="1"/>
    <col min="13582" max="13825" width="10.42578125" style="3"/>
    <col min="13826" max="13826" width="4" style="3" customWidth="1"/>
    <col min="13827" max="13827" width="4.5703125" style="3" customWidth="1"/>
    <col min="13828" max="13828" width="1.85546875" style="3" customWidth="1"/>
    <col min="13829" max="13831" width="4" style="3" customWidth="1"/>
    <col min="13832" max="13832" width="53" style="3" customWidth="1"/>
    <col min="13833" max="13833" width="0" style="3" hidden="1" customWidth="1"/>
    <col min="13834" max="13835" width="21.42578125" style="3" customWidth="1"/>
    <col min="13836" max="13836" width="18.5703125" style="3" customWidth="1"/>
    <col min="13837" max="13837" width="13.140625" style="3" customWidth="1"/>
    <col min="13838" max="14081" width="10.42578125" style="3"/>
    <col min="14082" max="14082" width="4" style="3" customWidth="1"/>
    <col min="14083" max="14083" width="4.5703125" style="3" customWidth="1"/>
    <col min="14084" max="14084" width="1.85546875" style="3" customWidth="1"/>
    <col min="14085" max="14087" width="4" style="3" customWidth="1"/>
    <col min="14088" max="14088" width="53" style="3" customWidth="1"/>
    <col min="14089" max="14089" width="0" style="3" hidden="1" customWidth="1"/>
    <col min="14090" max="14091" width="21.42578125" style="3" customWidth="1"/>
    <col min="14092" max="14092" width="18.5703125" style="3" customWidth="1"/>
    <col min="14093" max="14093" width="13.140625" style="3" customWidth="1"/>
    <col min="14094" max="14337" width="10.42578125" style="3"/>
    <col min="14338" max="14338" width="4" style="3" customWidth="1"/>
    <col min="14339" max="14339" width="4.5703125" style="3" customWidth="1"/>
    <col min="14340" max="14340" width="1.85546875" style="3" customWidth="1"/>
    <col min="14341" max="14343" width="4" style="3" customWidth="1"/>
    <col min="14344" max="14344" width="53" style="3" customWidth="1"/>
    <col min="14345" max="14345" width="0" style="3" hidden="1" customWidth="1"/>
    <col min="14346" max="14347" width="21.42578125" style="3" customWidth="1"/>
    <col min="14348" max="14348" width="18.5703125" style="3" customWidth="1"/>
    <col min="14349" max="14349" width="13.140625" style="3" customWidth="1"/>
    <col min="14350" max="14593" width="10.42578125" style="3"/>
    <col min="14594" max="14594" width="4" style="3" customWidth="1"/>
    <col min="14595" max="14595" width="4.5703125" style="3" customWidth="1"/>
    <col min="14596" max="14596" width="1.85546875" style="3" customWidth="1"/>
    <col min="14597" max="14599" width="4" style="3" customWidth="1"/>
    <col min="14600" max="14600" width="53" style="3" customWidth="1"/>
    <col min="14601" max="14601" width="0" style="3" hidden="1" customWidth="1"/>
    <col min="14602" max="14603" width="21.42578125" style="3" customWidth="1"/>
    <col min="14604" max="14604" width="18.5703125" style="3" customWidth="1"/>
    <col min="14605" max="14605" width="13.140625" style="3" customWidth="1"/>
    <col min="14606" max="14849" width="10.42578125" style="3"/>
    <col min="14850" max="14850" width="4" style="3" customWidth="1"/>
    <col min="14851" max="14851" width="4.5703125" style="3" customWidth="1"/>
    <col min="14852" max="14852" width="1.85546875" style="3" customWidth="1"/>
    <col min="14853" max="14855" width="4" style="3" customWidth="1"/>
    <col min="14856" max="14856" width="53" style="3" customWidth="1"/>
    <col min="14857" max="14857" width="0" style="3" hidden="1" customWidth="1"/>
    <col min="14858" max="14859" width="21.42578125" style="3" customWidth="1"/>
    <col min="14860" max="14860" width="18.5703125" style="3" customWidth="1"/>
    <col min="14861" max="14861" width="13.140625" style="3" customWidth="1"/>
    <col min="14862" max="15105" width="10.42578125" style="3"/>
    <col min="15106" max="15106" width="4" style="3" customWidth="1"/>
    <col min="15107" max="15107" width="4.5703125" style="3" customWidth="1"/>
    <col min="15108" max="15108" width="1.85546875" style="3" customWidth="1"/>
    <col min="15109" max="15111" width="4" style="3" customWidth="1"/>
    <col min="15112" max="15112" width="53" style="3" customWidth="1"/>
    <col min="15113" max="15113" width="0" style="3" hidden="1" customWidth="1"/>
    <col min="15114" max="15115" width="21.42578125" style="3" customWidth="1"/>
    <col min="15116" max="15116" width="18.5703125" style="3" customWidth="1"/>
    <col min="15117" max="15117" width="13.140625" style="3" customWidth="1"/>
    <col min="15118" max="15361" width="10.42578125" style="3"/>
    <col min="15362" max="15362" width="4" style="3" customWidth="1"/>
    <col min="15363" max="15363" width="4.5703125" style="3" customWidth="1"/>
    <col min="15364" max="15364" width="1.85546875" style="3" customWidth="1"/>
    <col min="15365" max="15367" width="4" style="3" customWidth="1"/>
    <col min="15368" max="15368" width="53" style="3" customWidth="1"/>
    <col min="15369" max="15369" width="0" style="3" hidden="1" customWidth="1"/>
    <col min="15370" max="15371" width="21.42578125" style="3" customWidth="1"/>
    <col min="15372" max="15372" width="18.5703125" style="3" customWidth="1"/>
    <col min="15373" max="15373" width="13.140625" style="3" customWidth="1"/>
    <col min="15374" max="15617" width="10.42578125" style="3"/>
    <col min="15618" max="15618" width="4" style="3" customWidth="1"/>
    <col min="15619" max="15619" width="4.5703125" style="3" customWidth="1"/>
    <col min="15620" max="15620" width="1.85546875" style="3" customWidth="1"/>
    <col min="15621" max="15623" width="4" style="3" customWidth="1"/>
    <col min="15624" max="15624" width="53" style="3" customWidth="1"/>
    <col min="15625" max="15625" width="0" style="3" hidden="1" customWidth="1"/>
    <col min="15626" max="15627" width="21.42578125" style="3" customWidth="1"/>
    <col min="15628" max="15628" width="18.5703125" style="3" customWidth="1"/>
    <col min="15629" max="15629" width="13.140625" style="3" customWidth="1"/>
    <col min="15630" max="15873" width="10.42578125" style="3"/>
    <col min="15874" max="15874" width="4" style="3" customWidth="1"/>
    <col min="15875" max="15875" width="4.5703125" style="3" customWidth="1"/>
    <col min="15876" max="15876" width="1.85546875" style="3" customWidth="1"/>
    <col min="15877" max="15879" width="4" style="3" customWidth="1"/>
    <col min="15880" max="15880" width="53" style="3" customWidth="1"/>
    <col min="15881" max="15881" width="0" style="3" hidden="1" customWidth="1"/>
    <col min="15882" max="15883" width="21.42578125" style="3" customWidth="1"/>
    <col min="15884" max="15884" width="18.5703125" style="3" customWidth="1"/>
    <col min="15885" max="15885" width="13.140625" style="3" customWidth="1"/>
    <col min="15886" max="16129" width="10.42578125" style="3"/>
    <col min="16130" max="16130" width="4" style="3" customWidth="1"/>
    <col min="16131" max="16131" width="4.5703125" style="3" customWidth="1"/>
    <col min="16132" max="16132" width="1.85546875" style="3" customWidth="1"/>
    <col min="16133" max="16135" width="4" style="3" customWidth="1"/>
    <col min="16136" max="16136" width="53" style="3" customWidth="1"/>
    <col min="16137" max="16137" width="0" style="3" hidden="1" customWidth="1"/>
    <col min="16138" max="16139" width="21.42578125" style="3" customWidth="1"/>
    <col min="16140" max="16140" width="18.5703125" style="3" customWidth="1"/>
    <col min="16141" max="16141" width="13.140625" style="3" customWidth="1"/>
    <col min="16142" max="16384" width="10.42578125" style="3"/>
  </cols>
  <sheetData>
    <row r="1" spans="1:13" s="1" customFormat="1" ht="27.6" customHeight="1" x14ac:dyDescent="0.25">
      <c r="A1" s="52"/>
      <c r="B1" s="53"/>
      <c r="C1" s="53"/>
      <c r="D1" s="53"/>
      <c r="E1" s="53"/>
      <c r="F1" s="53"/>
      <c r="G1" s="373" t="s">
        <v>292</v>
      </c>
      <c r="H1" s="373" t="s">
        <v>289</v>
      </c>
      <c r="I1" s="373"/>
      <c r="J1" s="373"/>
      <c r="K1" s="374"/>
      <c r="L1" s="359" t="s">
        <v>0</v>
      </c>
      <c r="M1" s="360"/>
    </row>
    <row r="2" spans="1:13" s="1" customFormat="1" ht="27.6" customHeight="1" thickBot="1" x14ac:dyDescent="0.3">
      <c r="A2" s="54"/>
      <c r="B2" s="55"/>
      <c r="C2" s="55"/>
      <c r="D2" s="55"/>
      <c r="E2" s="55"/>
      <c r="F2" s="55"/>
      <c r="G2" s="375"/>
      <c r="H2" s="375"/>
      <c r="I2" s="375"/>
      <c r="J2" s="375"/>
      <c r="K2" s="376"/>
      <c r="L2" s="361"/>
      <c r="M2" s="362"/>
    </row>
    <row r="3" spans="1:13" s="2" customFormat="1" ht="15" customHeight="1" thickBot="1" x14ac:dyDescent="0.25">
      <c r="A3" s="34"/>
      <c r="B3" s="34"/>
      <c r="C3" s="34"/>
      <c r="D3" s="34"/>
      <c r="E3" s="34"/>
      <c r="F3" s="34"/>
      <c r="G3" s="34"/>
      <c r="H3" s="35"/>
      <c r="I3" s="35"/>
      <c r="J3" s="35"/>
    </row>
    <row r="4" spans="1:13" ht="19.5" customHeight="1" x14ac:dyDescent="0.25">
      <c r="A4" s="367" t="s">
        <v>163</v>
      </c>
      <c r="B4" s="368"/>
      <c r="C4" s="368"/>
      <c r="D4" s="368"/>
      <c r="E4" s="368"/>
      <c r="F4" s="368"/>
      <c r="G4" s="368"/>
      <c r="H4" s="368"/>
      <c r="I4" s="369"/>
      <c r="J4" s="365" t="s">
        <v>293</v>
      </c>
      <c r="K4" s="365" t="s">
        <v>294</v>
      </c>
      <c r="L4" s="363" t="s">
        <v>295</v>
      </c>
      <c r="M4" s="364"/>
    </row>
    <row r="5" spans="1:13" ht="32.25" customHeight="1" x14ac:dyDescent="0.25">
      <c r="A5" s="370"/>
      <c r="B5" s="371"/>
      <c r="C5" s="371"/>
      <c r="D5" s="371"/>
      <c r="E5" s="371"/>
      <c r="F5" s="371"/>
      <c r="G5" s="371"/>
      <c r="H5" s="371"/>
      <c r="I5" s="372"/>
      <c r="J5" s="366"/>
      <c r="K5" s="366"/>
      <c r="L5" s="4" t="s">
        <v>1</v>
      </c>
      <c r="M5" s="36" t="s">
        <v>2</v>
      </c>
    </row>
    <row r="6" spans="1:13" s="8" customFormat="1" ht="27" customHeight="1" x14ac:dyDescent="0.25">
      <c r="A6" s="37" t="s">
        <v>3</v>
      </c>
      <c r="B6" s="5" t="s">
        <v>4</v>
      </c>
      <c r="C6" s="5"/>
      <c r="D6" s="5"/>
      <c r="E6" s="5"/>
      <c r="F6" s="5"/>
      <c r="G6" s="5"/>
      <c r="H6" s="282"/>
      <c r="I6" s="268"/>
      <c r="J6" s="6"/>
      <c r="K6" s="6"/>
      <c r="L6" s="7"/>
      <c r="M6" s="38"/>
    </row>
    <row r="7" spans="1:13" s="116" customFormat="1" ht="27" customHeight="1" x14ac:dyDescent="0.25">
      <c r="A7" s="113"/>
      <c r="B7" s="102" t="s">
        <v>5</v>
      </c>
      <c r="C7" s="124" t="s">
        <v>6</v>
      </c>
      <c r="D7" s="124"/>
      <c r="E7" s="124"/>
      <c r="F7" s="124"/>
      <c r="G7" s="124"/>
      <c r="H7" s="283"/>
      <c r="I7" s="269"/>
      <c r="J7" s="114">
        <f>SUM(J8:J12)</f>
        <v>0</v>
      </c>
      <c r="K7" s="114">
        <f>SUM(K8:K12)</f>
        <v>0</v>
      </c>
      <c r="L7" s="115">
        <f>J7-K7</f>
        <v>0</v>
      </c>
      <c r="M7" s="112" t="str">
        <f>IF(K7=0,"-    ",L7/K7)</f>
        <v xml:space="preserve">-    </v>
      </c>
    </row>
    <row r="8" spans="1:13" s="106" customFormat="1" ht="27" customHeight="1" x14ac:dyDescent="0.25">
      <c r="A8" s="101"/>
      <c r="B8" s="117"/>
      <c r="C8" s="170"/>
      <c r="D8" s="167" t="s">
        <v>7</v>
      </c>
      <c r="E8" s="122" t="s">
        <v>8</v>
      </c>
      <c r="F8" s="122"/>
      <c r="G8" s="122"/>
      <c r="H8" s="272"/>
      <c r="I8" s="270"/>
      <c r="J8" s="107">
        <v>0</v>
      </c>
      <c r="K8" s="107">
        <v>0</v>
      </c>
      <c r="L8" s="104">
        <f>J8-K8</f>
        <v>0</v>
      </c>
      <c r="M8" s="105" t="str">
        <f>IF(K8=0,"-    ",L8/K8)</f>
        <v xml:space="preserve">-    </v>
      </c>
    </row>
    <row r="9" spans="1:13" s="106" customFormat="1" ht="27" customHeight="1" x14ac:dyDescent="0.25">
      <c r="A9" s="101"/>
      <c r="B9" s="117"/>
      <c r="C9" s="170"/>
      <c r="D9" s="167" t="s">
        <v>9</v>
      </c>
      <c r="E9" s="122" t="s">
        <v>52</v>
      </c>
      <c r="F9" s="122"/>
      <c r="G9" s="122"/>
      <c r="H9" s="272"/>
      <c r="I9" s="270"/>
      <c r="J9" s="107">
        <v>0</v>
      </c>
      <c r="K9" s="107">
        <v>0</v>
      </c>
      <c r="L9" s="104">
        <f t="shared" ref="L9:L99" si="0">J9-K9</f>
        <v>0</v>
      </c>
      <c r="M9" s="105" t="str">
        <f t="shared" ref="M9:M99" si="1">IF(K9=0,"-    ",L9/K9)</f>
        <v xml:space="preserve">-    </v>
      </c>
    </row>
    <row r="10" spans="1:13" s="106" customFormat="1" ht="27" customHeight="1" x14ac:dyDescent="0.25">
      <c r="A10" s="217"/>
      <c r="B10" s="117"/>
      <c r="C10" s="170"/>
      <c r="D10" s="167" t="s">
        <v>10</v>
      </c>
      <c r="E10" s="122" t="s">
        <v>211</v>
      </c>
      <c r="F10" s="122"/>
      <c r="G10" s="122"/>
      <c r="H10" s="272"/>
      <c r="I10" s="270"/>
      <c r="J10" s="107">
        <v>0</v>
      </c>
      <c r="K10" s="107">
        <v>0</v>
      </c>
      <c r="L10" s="104">
        <f t="shared" si="0"/>
        <v>0</v>
      </c>
      <c r="M10" s="105" t="str">
        <f t="shared" si="1"/>
        <v xml:space="preserve">-    </v>
      </c>
    </row>
    <row r="11" spans="1:13" s="106" customFormat="1" ht="27" customHeight="1" x14ac:dyDescent="0.25">
      <c r="A11" s="217"/>
      <c r="B11" s="117"/>
      <c r="C11" s="117"/>
      <c r="D11" s="167" t="s">
        <v>11</v>
      </c>
      <c r="E11" s="122" t="s">
        <v>179</v>
      </c>
      <c r="F11" s="122"/>
      <c r="G11" s="122"/>
      <c r="H11" s="272"/>
      <c r="I11" s="270"/>
      <c r="J11" s="107">
        <v>0</v>
      </c>
      <c r="K11" s="107">
        <v>0</v>
      </c>
      <c r="L11" s="104">
        <f t="shared" ref="L11" si="2">J11-K11</f>
        <v>0</v>
      </c>
      <c r="M11" s="105" t="str">
        <f t="shared" ref="M11" si="3">IF(K11=0,"-    ",L11/K11)</f>
        <v xml:space="preserve">-    </v>
      </c>
    </row>
    <row r="12" spans="1:13" s="106" customFormat="1" ht="27" customHeight="1" x14ac:dyDescent="0.25">
      <c r="A12" s="217"/>
      <c r="B12" s="117"/>
      <c r="C12" s="117"/>
      <c r="D12" s="167" t="s">
        <v>12</v>
      </c>
      <c r="E12" s="122" t="s">
        <v>53</v>
      </c>
      <c r="F12" s="122"/>
      <c r="G12" s="122"/>
      <c r="H12" s="272"/>
      <c r="I12" s="270"/>
      <c r="J12" s="107"/>
      <c r="K12" s="107"/>
      <c r="L12" s="104">
        <f t="shared" si="0"/>
        <v>0</v>
      </c>
      <c r="M12" s="105" t="str">
        <f t="shared" si="1"/>
        <v xml:space="preserve">-    </v>
      </c>
    </row>
    <row r="13" spans="1:13" s="116" customFormat="1" ht="27" customHeight="1" x14ac:dyDescent="0.25">
      <c r="A13" s="113"/>
      <c r="B13" s="102" t="s">
        <v>13</v>
      </c>
      <c r="C13" s="124" t="s">
        <v>14</v>
      </c>
      <c r="D13" s="124"/>
      <c r="E13" s="124"/>
      <c r="F13" s="124"/>
      <c r="G13" s="124"/>
      <c r="H13" s="283"/>
      <c r="I13" s="269"/>
      <c r="J13" s="114">
        <f>J14+J17+SUM(J20:J26)</f>
        <v>119891636.83</v>
      </c>
      <c r="K13" s="114">
        <f>K14+K17+SUM(K20:K26)</f>
        <v>119235067.52</v>
      </c>
      <c r="L13" s="115">
        <f t="shared" si="0"/>
        <v>656569.31000000238</v>
      </c>
      <c r="M13" s="112">
        <f t="shared" si="1"/>
        <v>5.5065118312603144E-3</v>
      </c>
    </row>
    <row r="14" spans="1:13" s="106" customFormat="1" ht="27" customHeight="1" x14ac:dyDescent="0.25">
      <c r="A14" s="101"/>
      <c r="B14" s="117"/>
      <c r="C14" s="170"/>
      <c r="D14" s="167" t="s">
        <v>7</v>
      </c>
      <c r="E14" s="122" t="s">
        <v>15</v>
      </c>
      <c r="F14" s="122"/>
      <c r="G14" s="122"/>
      <c r="H14" s="272"/>
      <c r="I14" s="270"/>
      <c r="J14" s="107">
        <f>SUM(J15:J16)</f>
        <v>4187319.38</v>
      </c>
      <c r="K14" s="107">
        <f>SUM(K15:K16)</f>
        <v>4187319.38</v>
      </c>
      <c r="L14" s="104">
        <f t="shared" ref="L14:L16" si="4">J14-K14</f>
        <v>0</v>
      </c>
      <c r="M14" s="105">
        <f t="shared" ref="M14:M16" si="5">IF(K14=0,"-    ",L14/K14)</f>
        <v>0</v>
      </c>
    </row>
    <row r="15" spans="1:13" s="106" customFormat="1" ht="27" customHeight="1" x14ac:dyDescent="0.25">
      <c r="A15" s="101"/>
      <c r="B15" s="117"/>
      <c r="C15" s="170"/>
      <c r="D15" s="167"/>
      <c r="E15" s="123" t="s">
        <v>17</v>
      </c>
      <c r="F15" s="123" t="s">
        <v>200</v>
      </c>
      <c r="G15" s="122"/>
      <c r="H15" s="284"/>
      <c r="I15" s="271"/>
      <c r="J15" s="108">
        <v>4187319.38</v>
      </c>
      <c r="K15" s="108">
        <v>4187319.38</v>
      </c>
      <c r="L15" s="109">
        <f t="shared" si="4"/>
        <v>0</v>
      </c>
      <c r="M15" s="110">
        <f t="shared" si="5"/>
        <v>0</v>
      </c>
    </row>
    <row r="16" spans="1:13" s="106" customFormat="1" ht="27" customHeight="1" x14ac:dyDescent="0.25">
      <c r="A16" s="101"/>
      <c r="B16" s="117"/>
      <c r="C16" s="170"/>
      <c r="D16" s="167"/>
      <c r="E16" s="123" t="s">
        <v>18</v>
      </c>
      <c r="F16" s="123" t="s">
        <v>201</v>
      </c>
      <c r="G16" s="122"/>
      <c r="H16" s="284"/>
      <c r="I16" s="271"/>
      <c r="J16" s="108"/>
      <c r="K16" s="108"/>
      <c r="L16" s="109">
        <f t="shared" si="4"/>
        <v>0</v>
      </c>
      <c r="M16" s="110" t="str">
        <f t="shared" si="5"/>
        <v xml:space="preserve">-    </v>
      </c>
    </row>
    <row r="17" spans="1:13" s="106" customFormat="1" ht="27" customHeight="1" x14ac:dyDescent="0.25">
      <c r="A17" s="101"/>
      <c r="B17" s="117"/>
      <c r="C17" s="170"/>
      <c r="D17" s="167" t="s">
        <v>9</v>
      </c>
      <c r="E17" s="122" t="s">
        <v>16</v>
      </c>
      <c r="F17" s="122"/>
      <c r="G17" s="122"/>
      <c r="H17" s="272"/>
      <c r="I17" s="270"/>
      <c r="J17" s="107">
        <f>SUM(J18:J19)</f>
        <v>107900366.11</v>
      </c>
      <c r="K17" s="107">
        <f>SUM(K18:K19)</f>
        <v>104965793.91</v>
      </c>
      <c r="L17" s="104">
        <f t="shared" si="0"/>
        <v>2934572.200000003</v>
      </c>
      <c r="M17" s="105">
        <f t="shared" si="1"/>
        <v>2.7957414417464136E-2</v>
      </c>
    </row>
    <row r="18" spans="1:13" s="223" customFormat="1" ht="27" customHeight="1" x14ac:dyDescent="0.25">
      <c r="A18" s="218"/>
      <c r="B18" s="219"/>
      <c r="C18" s="220"/>
      <c r="D18" s="221"/>
      <c r="E18" s="123" t="s">
        <v>17</v>
      </c>
      <c r="F18" s="123" t="s">
        <v>66</v>
      </c>
      <c r="G18" s="123"/>
      <c r="H18" s="284"/>
      <c r="I18" s="271"/>
      <c r="J18" s="108">
        <v>1008391.24</v>
      </c>
      <c r="K18" s="108">
        <v>1008391.24</v>
      </c>
      <c r="L18" s="109">
        <f t="shared" si="0"/>
        <v>0</v>
      </c>
      <c r="M18" s="110">
        <f t="shared" si="1"/>
        <v>0</v>
      </c>
    </row>
    <row r="19" spans="1:13" s="223" customFormat="1" ht="27" customHeight="1" x14ac:dyDescent="0.25">
      <c r="A19" s="218"/>
      <c r="B19" s="219"/>
      <c r="C19" s="220"/>
      <c r="D19" s="221"/>
      <c r="E19" s="123" t="s">
        <v>18</v>
      </c>
      <c r="F19" s="123" t="s">
        <v>67</v>
      </c>
      <c r="G19" s="123"/>
      <c r="H19" s="284"/>
      <c r="I19" s="271"/>
      <c r="J19" s="108">
        <v>106891974.87</v>
      </c>
      <c r="K19" s="108">
        <v>103957402.67</v>
      </c>
      <c r="L19" s="109">
        <f t="shared" si="0"/>
        <v>2934572.200000003</v>
      </c>
      <c r="M19" s="110">
        <f t="shared" si="1"/>
        <v>2.822860252978272E-2</v>
      </c>
    </row>
    <row r="20" spans="1:13" s="106" customFormat="1" ht="27" customHeight="1" x14ac:dyDescent="0.25">
      <c r="A20" s="217"/>
      <c r="B20" s="117"/>
      <c r="C20" s="170"/>
      <c r="D20" s="167" t="s">
        <v>10</v>
      </c>
      <c r="E20" s="122" t="s">
        <v>19</v>
      </c>
      <c r="F20" s="122"/>
      <c r="G20" s="122"/>
      <c r="H20" s="272"/>
      <c r="I20" s="270"/>
      <c r="J20" s="107">
        <v>0</v>
      </c>
      <c r="K20" s="107">
        <v>0</v>
      </c>
      <c r="L20" s="104">
        <f t="shared" si="0"/>
        <v>0</v>
      </c>
      <c r="M20" s="105" t="str">
        <f t="shared" si="1"/>
        <v xml:space="preserve">-    </v>
      </c>
    </row>
    <row r="21" spans="1:13" s="106" customFormat="1" ht="27" customHeight="1" x14ac:dyDescent="0.25">
      <c r="A21" s="217"/>
      <c r="B21" s="117"/>
      <c r="C21" s="170"/>
      <c r="D21" s="167" t="s">
        <v>11</v>
      </c>
      <c r="E21" s="122" t="s">
        <v>20</v>
      </c>
      <c r="F21" s="122"/>
      <c r="G21" s="122"/>
      <c r="H21" s="272"/>
      <c r="I21" s="270"/>
      <c r="J21" s="107">
        <v>3975457.03</v>
      </c>
      <c r="K21" s="107">
        <v>2632381.98</v>
      </c>
      <c r="L21" s="104">
        <f t="shared" si="0"/>
        <v>1343075.0499999998</v>
      </c>
      <c r="M21" s="105">
        <f t="shared" si="1"/>
        <v>0.51021282633153409</v>
      </c>
    </row>
    <row r="22" spans="1:13" s="106" customFormat="1" ht="27" customHeight="1" x14ac:dyDescent="0.25">
      <c r="A22" s="217"/>
      <c r="B22" s="117"/>
      <c r="C22" s="170"/>
      <c r="D22" s="167" t="s">
        <v>12</v>
      </c>
      <c r="E22" s="122" t="s">
        <v>21</v>
      </c>
      <c r="F22" s="122"/>
      <c r="G22" s="122"/>
      <c r="H22" s="272"/>
      <c r="I22" s="270"/>
      <c r="J22" s="107">
        <v>3768.28</v>
      </c>
      <c r="K22" s="107">
        <v>26561.5</v>
      </c>
      <c r="L22" s="104">
        <f t="shared" si="0"/>
        <v>-22793.22</v>
      </c>
      <c r="M22" s="105">
        <f t="shared" si="1"/>
        <v>-0.85813000018824237</v>
      </c>
    </row>
    <row r="23" spans="1:13" s="106" customFormat="1" ht="27" customHeight="1" x14ac:dyDescent="0.25">
      <c r="A23" s="217"/>
      <c r="B23" s="117"/>
      <c r="C23" s="170"/>
      <c r="D23" s="167" t="s">
        <v>22</v>
      </c>
      <c r="E23" s="122" t="s">
        <v>23</v>
      </c>
      <c r="F23" s="122"/>
      <c r="G23" s="122"/>
      <c r="H23" s="272"/>
      <c r="I23" s="270"/>
      <c r="J23" s="107">
        <v>0</v>
      </c>
      <c r="K23" s="107">
        <v>0</v>
      </c>
      <c r="L23" s="104">
        <f t="shared" si="0"/>
        <v>0</v>
      </c>
      <c r="M23" s="105" t="str">
        <f t="shared" si="1"/>
        <v xml:space="preserve">-    </v>
      </c>
    </row>
    <row r="24" spans="1:13" s="106" customFormat="1" ht="27" customHeight="1" x14ac:dyDescent="0.25">
      <c r="A24" s="217"/>
      <c r="B24" s="117"/>
      <c r="C24" s="170"/>
      <c r="D24" s="167" t="s">
        <v>24</v>
      </c>
      <c r="E24" s="122" t="s">
        <v>54</v>
      </c>
      <c r="F24" s="122"/>
      <c r="G24" s="122"/>
      <c r="H24" s="272"/>
      <c r="I24" s="270"/>
      <c r="J24" s="107">
        <v>0</v>
      </c>
      <c r="K24" s="107">
        <v>0</v>
      </c>
      <c r="L24" s="104">
        <f t="shared" ref="L24" si="6">J24-K24</f>
        <v>0</v>
      </c>
      <c r="M24" s="105" t="str">
        <f t="shared" ref="M24" si="7">IF(K24=0,"-    ",L24/K24)</f>
        <v xml:space="preserve">-    </v>
      </c>
    </row>
    <row r="25" spans="1:13" s="106" customFormat="1" ht="27" customHeight="1" x14ac:dyDescent="0.25">
      <c r="A25" s="217"/>
      <c r="B25" s="117"/>
      <c r="C25" s="117"/>
      <c r="D25" s="167" t="s">
        <v>25</v>
      </c>
      <c r="E25" s="122" t="s">
        <v>202</v>
      </c>
      <c r="F25" s="122"/>
      <c r="G25" s="122"/>
      <c r="H25" s="272"/>
      <c r="I25" s="270"/>
      <c r="J25" s="107">
        <v>320544.83</v>
      </c>
      <c r="K25" s="107">
        <v>407925.98</v>
      </c>
      <c r="L25" s="104">
        <f t="shared" si="0"/>
        <v>-87381.149999999965</v>
      </c>
      <c r="M25" s="105">
        <f t="shared" si="1"/>
        <v>-0.21420834730849939</v>
      </c>
    </row>
    <row r="26" spans="1:13" s="106" customFormat="1" ht="27" customHeight="1" x14ac:dyDescent="0.25">
      <c r="A26" s="217"/>
      <c r="B26" s="117"/>
      <c r="C26" s="117"/>
      <c r="D26" s="167" t="s">
        <v>49</v>
      </c>
      <c r="E26" s="106" t="s">
        <v>255</v>
      </c>
      <c r="H26" s="287"/>
      <c r="I26" s="286"/>
      <c r="J26" s="107">
        <v>3504181.2</v>
      </c>
      <c r="K26" s="107">
        <v>7015084.7699999996</v>
      </c>
      <c r="L26" s="104">
        <f t="shared" si="0"/>
        <v>-3510903.5699999994</v>
      </c>
      <c r="M26" s="105">
        <f t="shared" si="1"/>
        <v>-0.50047913676173572</v>
      </c>
    </row>
    <row r="27" spans="1:13" s="106" customFormat="1" ht="27" customHeight="1" x14ac:dyDescent="0.25">
      <c r="A27" s="217"/>
      <c r="B27" s="117"/>
      <c r="C27" s="117"/>
      <c r="D27" s="167"/>
      <c r="H27" s="279" t="s">
        <v>286</v>
      </c>
      <c r="I27" s="279" t="s">
        <v>287</v>
      </c>
      <c r="J27" s="107"/>
      <c r="K27" s="107"/>
      <c r="L27" s="104"/>
      <c r="M27" s="105"/>
    </row>
    <row r="28" spans="1:13" s="116" customFormat="1" ht="48" customHeight="1" x14ac:dyDescent="0.25">
      <c r="A28" s="113"/>
      <c r="B28" s="102" t="s">
        <v>26</v>
      </c>
      <c r="C28" s="354" t="s">
        <v>279</v>
      </c>
      <c r="D28" s="354"/>
      <c r="E28" s="354"/>
      <c r="F28" s="354"/>
      <c r="G28" s="354"/>
      <c r="H28" s="114">
        <f>H29+H34</f>
        <v>0</v>
      </c>
      <c r="I28" s="114">
        <f>I29+I34</f>
        <v>0</v>
      </c>
      <c r="J28" s="114">
        <f>J29+J34</f>
        <v>0</v>
      </c>
      <c r="K28" s="114">
        <f>K29+K34</f>
        <v>0</v>
      </c>
      <c r="L28" s="115">
        <f t="shared" si="0"/>
        <v>0</v>
      </c>
      <c r="M28" s="112" t="str">
        <f t="shared" si="1"/>
        <v xml:space="preserve">-    </v>
      </c>
    </row>
    <row r="29" spans="1:13" s="106" customFormat="1" ht="27" customHeight="1" x14ac:dyDescent="0.25">
      <c r="A29" s="217"/>
      <c r="B29" s="117"/>
      <c r="C29" s="117"/>
      <c r="D29" s="167" t="s">
        <v>7</v>
      </c>
      <c r="E29" s="106" t="s">
        <v>55</v>
      </c>
      <c r="H29" s="107">
        <f>SUM(H30:H33)</f>
        <v>0</v>
      </c>
      <c r="I29" s="107">
        <f>SUM(I30:I33)</f>
        <v>0</v>
      </c>
      <c r="J29" s="107">
        <f>SUM(J30:J33)</f>
        <v>0</v>
      </c>
      <c r="K29" s="107">
        <f>SUM(K30:K33)</f>
        <v>0</v>
      </c>
      <c r="L29" s="104">
        <f t="shared" ref="L29:L30" si="8">J29-K29</f>
        <v>0</v>
      </c>
      <c r="M29" s="105" t="str">
        <f t="shared" ref="M29:M30" si="9">IF(K29=0,"-    ",L29/K29)</f>
        <v xml:space="preserve">-    </v>
      </c>
    </row>
    <row r="30" spans="1:13" s="106" customFormat="1" ht="27" customHeight="1" x14ac:dyDescent="0.25">
      <c r="A30" s="101"/>
      <c r="B30" s="117"/>
      <c r="C30" s="170"/>
      <c r="D30" s="167"/>
      <c r="E30" s="123" t="s">
        <v>17</v>
      </c>
      <c r="F30" s="123" t="s">
        <v>59</v>
      </c>
      <c r="G30" s="122"/>
      <c r="H30" s="108"/>
      <c r="I30" s="271"/>
      <c r="J30" s="108">
        <f>H30+I30</f>
        <v>0</v>
      </c>
      <c r="K30" s="108"/>
      <c r="L30" s="109">
        <f t="shared" si="8"/>
        <v>0</v>
      </c>
      <c r="M30" s="110" t="str">
        <f t="shared" si="9"/>
        <v xml:space="preserve">-    </v>
      </c>
    </row>
    <row r="31" spans="1:13" s="106" customFormat="1" ht="27" customHeight="1" x14ac:dyDescent="0.25">
      <c r="A31" s="101"/>
      <c r="B31" s="117"/>
      <c r="C31" s="170"/>
      <c r="D31" s="167"/>
      <c r="E31" s="123" t="s">
        <v>18</v>
      </c>
      <c r="F31" s="123" t="s">
        <v>61</v>
      </c>
      <c r="G31" s="122"/>
      <c r="H31" s="108"/>
      <c r="I31" s="271"/>
      <c r="J31" s="108">
        <f>H31+I31</f>
        <v>0</v>
      </c>
      <c r="K31" s="108"/>
      <c r="L31" s="109">
        <f t="shared" ref="L31:L33" si="10">J31-K31</f>
        <v>0</v>
      </c>
      <c r="M31" s="110" t="str">
        <f t="shared" ref="M31:M33" si="11">IF(K31=0,"-    ",L31/K31)</f>
        <v xml:space="preserve">-    </v>
      </c>
    </row>
    <row r="32" spans="1:13" s="106" customFormat="1" ht="27" customHeight="1" x14ac:dyDescent="0.25">
      <c r="A32" s="101"/>
      <c r="B32" s="117"/>
      <c r="C32" s="170"/>
      <c r="D32" s="167"/>
      <c r="E32" s="123" t="s">
        <v>58</v>
      </c>
      <c r="F32" s="123" t="s">
        <v>217</v>
      </c>
      <c r="G32" s="168"/>
      <c r="H32" s="271"/>
      <c r="I32" s="271"/>
      <c r="J32" s="108">
        <f>H32+I32</f>
        <v>0</v>
      </c>
      <c r="K32" s="108"/>
      <c r="L32" s="109">
        <f t="shared" ref="L32" si="12">J32-K32</f>
        <v>0</v>
      </c>
      <c r="M32" s="110" t="str">
        <f t="shared" ref="M32" si="13">IF(K32=0,"-    ",L32/K32)</f>
        <v xml:space="preserve">-    </v>
      </c>
    </row>
    <row r="33" spans="1:13" s="106" customFormat="1" ht="27" customHeight="1" x14ac:dyDescent="0.25">
      <c r="A33" s="101"/>
      <c r="B33" s="117"/>
      <c r="C33" s="170"/>
      <c r="D33" s="123"/>
      <c r="E33" s="123" t="s">
        <v>103</v>
      </c>
      <c r="F33" s="123" t="s">
        <v>60</v>
      </c>
      <c r="G33" s="168"/>
      <c r="H33" s="280"/>
      <c r="I33" s="281"/>
      <c r="J33" s="108">
        <f>H33+I33</f>
        <v>0</v>
      </c>
      <c r="K33" s="108"/>
      <c r="L33" s="109">
        <f t="shared" si="10"/>
        <v>0</v>
      </c>
      <c r="M33" s="110" t="str">
        <f t="shared" si="11"/>
        <v xml:space="preserve">-    </v>
      </c>
    </row>
    <row r="34" spans="1:13" s="106" customFormat="1" ht="27" customHeight="1" x14ac:dyDescent="0.25">
      <c r="A34" s="101"/>
      <c r="B34" s="117"/>
      <c r="C34" s="170"/>
      <c r="D34" s="167" t="s">
        <v>9</v>
      </c>
      <c r="E34" s="106" t="s">
        <v>218</v>
      </c>
      <c r="F34" s="123"/>
      <c r="G34" s="357"/>
      <c r="H34" s="357"/>
      <c r="I34" s="358"/>
      <c r="J34" s="108">
        <f>SUM(J35:J36)</f>
        <v>0</v>
      </c>
      <c r="K34" s="108">
        <f>SUM(K35:K36)</f>
        <v>0</v>
      </c>
      <c r="L34" s="109">
        <f t="shared" si="0"/>
        <v>0</v>
      </c>
      <c r="M34" s="110" t="str">
        <f t="shared" si="1"/>
        <v xml:space="preserve">-    </v>
      </c>
    </row>
    <row r="35" spans="1:13" s="106" customFormat="1" ht="27" customHeight="1" x14ac:dyDescent="0.25">
      <c r="A35" s="101"/>
      <c r="B35" s="117"/>
      <c r="C35" s="170"/>
      <c r="D35" s="167"/>
      <c r="E35" s="123" t="s">
        <v>17</v>
      </c>
      <c r="F35" s="123" t="s">
        <v>56</v>
      </c>
      <c r="G35" s="122"/>
      <c r="H35" s="122"/>
      <c r="I35" s="168"/>
      <c r="J35" s="108"/>
      <c r="K35" s="108"/>
      <c r="L35" s="109">
        <f t="shared" ref="L35:L36" si="14">J35-K35</f>
        <v>0</v>
      </c>
      <c r="M35" s="110" t="str">
        <f t="shared" ref="M35:M36" si="15">IF(K35=0,"-    ",L35/K35)</f>
        <v xml:space="preserve">-    </v>
      </c>
    </row>
    <row r="36" spans="1:13" s="106" customFormat="1" ht="27" customHeight="1" x14ac:dyDescent="0.25">
      <c r="A36" s="101"/>
      <c r="B36" s="117"/>
      <c r="C36" s="170"/>
      <c r="D36" s="167"/>
      <c r="E36" s="123" t="s">
        <v>18</v>
      </c>
      <c r="F36" s="123" t="s">
        <v>57</v>
      </c>
      <c r="G36" s="316"/>
      <c r="H36" s="316"/>
      <c r="I36" s="317"/>
      <c r="J36" s="108"/>
      <c r="K36" s="108"/>
      <c r="L36" s="109">
        <f t="shared" si="14"/>
        <v>0</v>
      </c>
      <c r="M36" s="110" t="str">
        <f t="shared" si="15"/>
        <v xml:space="preserve">-    </v>
      </c>
    </row>
    <row r="37" spans="1:13" s="8" customFormat="1" ht="27" customHeight="1" x14ac:dyDescent="0.25">
      <c r="A37" s="255"/>
      <c r="B37" s="29" t="s">
        <v>153</v>
      </c>
      <c r="C37" s="171"/>
      <c r="D37" s="171"/>
      <c r="E37" s="171"/>
      <c r="F37" s="171"/>
      <c r="G37" s="171"/>
      <c r="H37" s="288"/>
      <c r="I37" s="273"/>
      <c r="J37" s="30">
        <f>J7+J13+J28</f>
        <v>119891636.83</v>
      </c>
      <c r="K37" s="30">
        <f>K7+K13+K28</f>
        <v>119235067.52</v>
      </c>
      <c r="L37" s="28">
        <f>J37-K37</f>
        <v>656569.31000000238</v>
      </c>
      <c r="M37" s="44">
        <f>IF(K37=0,"-    ",L37/K37)</f>
        <v>5.5065118312603144E-3</v>
      </c>
    </row>
    <row r="38" spans="1:13" s="17" customFormat="1" ht="9" customHeight="1" x14ac:dyDescent="0.25">
      <c r="A38" s="43"/>
      <c r="B38" s="14"/>
      <c r="C38" s="118"/>
      <c r="D38" s="118"/>
      <c r="E38" s="118"/>
      <c r="F38" s="118"/>
      <c r="G38" s="118"/>
      <c r="H38" s="289"/>
      <c r="I38" s="274"/>
      <c r="J38" s="15"/>
      <c r="K38" s="15"/>
      <c r="L38" s="16"/>
      <c r="M38" s="42"/>
    </row>
    <row r="39" spans="1:13" s="8" customFormat="1" ht="27" customHeight="1" x14ac:dyDescent="0.25">
      <c r="A39" s="39" t="s">
        <v>27</v>
      </c>
      <c r="B39" s="18" t="s">
        <v>28</v>
      </c>
      <c r="C39" s="179"/>
      <c r="D39" s="179"/>
      <c r="E39" s="179"/>
      <c r="F39" s="179"/>
      <c r="G39" s="179"/>
      <c r="H39" s="290"/>
      <c r="I39" s="275"/>
      <c r="J39" s="10"/>
      <c r="K39" s="10"/>
      <c r="L39" s="11"/>
      <c r="M39" s="40"/>
    </row>
    <row r="40" spans="1:13" s="8" customFormat="1" ht="27" customHeight="1" x14ac:dyDescent="0.25">
      <c r="A40" s="39"/>
      <c r="B40" s="9" t="s">
        <v>5</v>
      </c>
      <c r="C40" s="120" t="s">
        <v>29</v>
      </c>
      <c r="D40" s="120"/>
      <c r="E40" s="120"/>
      <c r="F40" s="120"/>
      <c r="G40" s="120"/>
      <c r="H40" s="290"/>
      <c r="I40" s="275"/>
      <c r="J40" s="10">
        <f>SUM(J41:J44)</f>
        <v>4709650.18</v>
      </c>
      <c r="K40" s="10">
        <f>SUM(K41:K44)</f>
        <v>4290491.33</v>
      </c>
      <c r="L40" s="11">
        <f>J40-K40</f>
        <v>419158.84999999963</v>
      </c>
      <c r="M40" s="40">
        <f t="shared" si="1"/>
        <v>9.7694836735633173E-2</v>
      </c>
    </row>
    <row r="41" spans="1:13" s="17" customFormat="1" ht="27" customHeight="1" x14ac:dyDescent="0.25">
      <c r="A41" s="41"/>
      <c r="B41" s="12"/>
      <c r="C41" s="166"/>
      <c r="D41" s="164" t="s">
        <v>7</v>
      </c>
      <c r="E41" s="118" t="s">
        <v>203</v>
      </c>
      <c r="F41" s="118"/>
      <c r="G41" s="118"/>
      <c r="H41" s="289"/>
      <c r="I41" s="274"/>
      <c r="J41" s="15">
        <v>4527947.38</v>
      </c>
      <c r="K41" s="15">
        <v>4273178.43</v>
      </c>
      <c r="L41" s="16">
        <f>J41-K41</f>
        <v>254768.95000000019</v>
      </c>
      <c r="M41" s="42">
        <f t="shared" si="1"/>
        <v>5.9620480205410054E-2</v>
      </c>
    </row>
    <row r="42" spans="1:13" s="17" customFormat="1" ht="27" customHeight="1" x14ac:dyDescent="0.25">
      <c r="A42" s="41"/>
      <c r="B42" s="12"/>
      <c r="C42" s="166"/>
      <c r="D42" s="164" t="s">
        <v>9</v>
      </c>
      <c r="E42" s="118" t="s">
        <v>204</v>
      </c>
      <c r="F42" s="118"/>
      <c r="G42" s="118"/>
      <c r="H42" s="289"/>
      <c r="I42" s="274"/>
      <c r="J42" s="15">
        <v>181702.8</v>
      </c>
      <c r="K42" s="15">
        <v>17312.900000000001</v>
      </c>
      <c r="L42" s="16">
        <f>J42-K42</f>
        <v>164389.9</v>
      </c>
      <c r="M42" s="42">
        <f t="shared" si="1"/>
        <v>9.4952261030792062</v>
      </c>
    </row>
    <row r="43" spans="1:13" s="17" customFormat="1" ht="27" customHeight="1" x14ac:dyDescent="0.25">
      <c r="A43" s="41"/>
      <c r="B43" s="12"/>
      <c r="C43" s="166"/>
      <c r="D43" s="164" t="s">
        <v>10</v>
      </c>
      <c r="E43" s="118" t="s">
        <v>205</v>
      </c>
      <c r="F43" s="164"/>
      <c r="G43" s="118"/>
      <c r="H43" s="289"/>
      <c r="I43" s="274"/>
      <c r="J43" s="15"/>
      <c r="K43" s="15"/>
      <c r="L43" s="16">
        <f>J43-K43</f>
        <v>0</v>
      </c>
      <c r="M43" s="42" t="str">
        <f t="shared" ref="M43" si="16">IF(K43=0,"-    ",L43/K43)</f>
        <v xml:space="preserve">-    </v>
      </c>
    </row>
    <row r="44" spans="1:13" s="17" customFormat="1" ht="27" customHeight="1" x14ac:dyDescent="0.25">
      <c r="A44" s="43"/>
      <c r="B44" s="14"/>
      <c r="C44" s="118"/>
      <c r="D44" s="164" t="s">
        <v>11</v>
      </c>
      <c r="E44" s="118" t="s">
        <v>206</v>
      </c>
      <c r="F44" s="164"/>
      <c r="G44" s="118"/>
      <c r="H44" s="289"/>
      <c r="I44" s="274"/>
      <c r="J44" s="15"/>
      <c r="K44" s="15"/>
      <c r="L44" s="16">
        <f>J44-K44</f>
        <v>0</v>
      </c>
      <c r="M44" s="42" t="str">
        <f t="shared" si="1"/>
        <v xml:space="preserve">-    </v>
      </c>
    </row>
    <row r="45" spans="1:13" s="17" customFormat="1" ht="27" customHeight="1" x14ac:dyDescent="0.25">
      <c r="A45" s="43"/>
      <c r="B45" s="14"/>
      <c r="C45" s="118"/>
      <c r="D45" s="164"/>
      <c r="E45" s="118"/>
      <c r="F45" s="164"/>
      <c r="G45" s="118"/>
      <c r="H45" s="309" t="s">
        <v>286</v>
      </c>
      <c r="I45" s="309" t="s">
        <v>287</v>
      </c>
      <c r="J45" s="15"/>
      <c r="K45" s="15"/>
      <c r="L45" s="16"/>
      <c r="M45" s="42"/>
    </row>
    <row r="46" spans="1:13" s="8" customFormat="1" ht="39.75" customHeight="1" x14ac:dyDescent="0.25">
      <c r="A46" s="39"/>
      <c r="B46" s="9" t="s">
        <v>13</v>
      </c>
      <c r="C46" s="355" t="s">
        <v>288</v>
      </c>
      <c r="D46" s="355"/>
      <c r="E46" s="355"/>
      <c r="F46" s="355"/>
      <c r="G46" s="356"/>
      <c r="H46" s="10">
        <f t="shared" ref="H46:I46" si="17">H47+H58+H71+H72+H75+H76+H77</f>
        <v>86627119.450000003</v>
      </c>
      <c r="I46" s="10">
        <f t="shared" si="17"/>
        <v>0</v>
      </c>
      <c r="J46" s="10">
        <f>J47+J58+J71+J72+J75+J76+J77</f>
        <v>86627119.450000003</v>
      </c>
      <c r="K46" s="10">
        <f>K47+K58+K71+K72+K75+K76+K77</f>
        <v>102222821.83999999</v>
      </c>
      <c r="L46" s="11">
        <f t="shared" si="0"/>
        <v>-15595702.389999986</v>
      </c>
      <c r="M46" s="40">
        <f t="shared" si="1"/>
        <v>-0.15256575889100879</v>
      </c>
    </row>
    <row r="47" spans="1:13" s="106" customFormat="1" ht="27" customHeight="1" x14ac:dyDescent="0.25">
      <c r="A47" s="101"/>
      <c r="B47" s="117"/>
      <c r="C47" s="170"/>
      <c r="D47" s="167" t="s">
        <v>7</v>
      </c>
      <c r="E47" s="122" t="s">
        <v>73</v>
      </c>
      <c r="F47" s="122"/>
      <c r="G47" s="168"/>
      <c r="H47" s="107">
        <f t="shared" ref="H47:I47" si="18">H48+H51+H52+H57</f>
        <v>0</v>
      </c>
      <c r="I47" s="107">
        <f t="shared" si="18"/>
        <v>0</v>
      </c>
      <c r="J47" s="107">
        <f>J48+J51+J52+J57</f>
        <v>0</v>
      </c>
      <c r="K47" s="107">
        <f>K48+K51+K52+K57</f>
        <v>0</v>
      </c>
      <c r="L47" s="104">
        <f t="shared" si="0"/>
        <v>0</v>
      </c>
      <c r="M47" s="105" t="str">
        <f t="shared" si="1"/>
        <v xml:space="preserve">-    </v>
      </c>
    </row>
    <row r="48" spans="1:13" s="106" customFormat="1" ht="23.25" customHeight="1" x14ac:dyDescent="0.25">
      <c r="A48" s="101"/>
      <c r="B48" s="117"/>
      <c r="C48" s="170"/>
      <c r="D48" s="167"/>
      <c r="E48" s="123" t="s">
        <v>17</v>
      </c>
      <c r="F48" s="123" t="s">
        <v>74</v>
      </c>
      <c r="G48" s="168"/>
      <c r="H48" s="108">
        <f>SUM(H49:H50)</f>
        <v>0</v>
      </c>
      <c r="I48" s="108">
        <f>SUM(I49:I50)</f>
        <v>0</v>
      </c>
      <c r="J48" s="108">
        <f>SUM(J49:J50)</f>
        <v>0</v>
      </c>
      <c r="K48" s="108">
        <f>SUM(K49:K50)</f>
        <v>0</v>
      </c>
      <c r="L48" s="109">
        <f t="shared" si="0"/>
        <v>0</v>
      </c>
      <c r="M48" s="110" t="str">
        <f t="shared" si="1"/>
        <v xml:space="preserve">-    </v>
      </c>
    </row>
    <row r="49" spans="1:15" s="106" customFormat="1" ht="27" customHeight="1" x14ac:dyDescent="0.25">
      <c r="A49" s="101"/>
      <c r="B49" s="117"/>
      <c r="C49" s="170"/>
      <c r="D49" s="167"/>
      <c r="E49" s="122"/>
      <c r="F49" s="122" t="s">
        <v>7</v>
      </c>
      <c r="G49" s="168" t="s">
        <v>265</v>
      </c>
      <c r="H49" s="107"/>
      <c r="I49" s="107"/>
      <c r="J49" s="107">
        <f>+H49+I49</f>
        <v>0</v>
      </c>
      <c r="K49" s="107"/>
      <c r="L49" s="104">
        <f>J49-K49</f>
        <v>0</v>
      </c>
      <c r="M49" s="105" t="str">
        <f>IF(K49=0,"-    ",L49/K49)</f>
        <v xml:space="preserve">-    </v>
      </c>
    </row>
    <row r="50" spans="1:15" s="106" customFormat="1" ht="27" customHeight="1" x14ac:dyDescent="0.25">
      <c r="A50" s="101"/>
      <c r="B50" s="117"/>
      <c r="C50" s="170"/>
      <c r="D50" s="167"/>
      <c r="E50" s="122"/>
      <c r="F50" s="122" t="s">
        <v>9</v>
      </c>
      <c r="G50" s="168" t="s">
        <v>75</v>
      </c>
      <c r="H50" s="107"/>
      <c r="I50" s="107"/>
      <c r="J50" s="107">
        <f>+H50+I50</f>
        <v>0</v>
      </c>
      <c r="K50" s="107"/>
      <c r="L50" s="104">
        <f>J50-K50</f>
        <v>0</v>
      </c>
      <c r="M50" s="105" t="str">
        <f>IF(K50=0,"-    ",L50/K50)</f>
        <v xml:space="preserve">-    </v>
      </c>
    </row>
    <row r="51" spans="1:15" s="106" customFormat="1" ht="27" customHeight="1" x14ac:dyDescent="0.25">
      <c r="A51" s="101"/>
      <c r="B51" s="117"/>
      <c r="C51" s="170"/>
      <c r="D51" s="167"/>
      <c r="E51" s="123" t="s">
        <v>18</v>
      </c>
      <c r="F51" s="123" t="s">
        <v>76</v>
      </c>
      <c r="G51" s="168"/>
      <c r="H51" s="108"/>
      <c r="I51" s="108"/>
      <c r="J51" s="108">
        <f>+H51+I51</f>
        <v>0</v>
      </c>
      <c r="K51" s="108"/>
      <c r="L51" s="104">
        <f t="shared" ref="L51:L57" si="19">J51-K51</f>
        <v>0</v>
      </c>
      <c r="M51" s="105" t="str">
        <f t="shared" ref="M51:M57" si="20">IF(K51=0,"-    ",L51/K51)</f>
        <v xml:space="preserve">-    </v>
      </c>
    </row>
    <row r="52" spans="1:15" s="106" customFormat="1" ht="27" customHeight="1" x14ac:dyDescent="0.25">
      <c r="A52" s="101"/>
      <c r="B52" s="117"/>
      <c r="C52" s="170"/>
      <c r="D52" s="167"/>
      <c r="E52" s="123" t="s">
        <v>58</v>
      </c>
      <c r="F52" s="123" t="s">
        <v>219</v>
      </c>
      <c r="G52" s="168"/>
      <c r="H52" s="108">
        <f>SUM(H53:H56)</f>
        <v>0</v>
      </c>
      <c r="I52" s="108">
        <f t="shared" ref="I52" si="21">SUM(I53:I56)</f>
        <v>0</v>
      </c>
      <c r="J52" s="108">
        <f>SUM(J53:J56)</f>
        <v>0</v>
      </c>
      <c r="K52" s="108">
        <f>SUM(K53:K56)</f>
        <v>0</v>
      </c>
      <c r="L52" s="104">
        <f t="shared" si="19"/>
        <v>0</v>
      </c>
      <c r="M52" s="105" t="str">
        <f t="shared" si="20"/>
        <v xml:space="preserve">-    </v>
      </c>
    </row>
    <row r="53" spans="1:15" s="106" customFormat="1" ht="27" customHeight="1" x14ac:dyDescent="0.25">
      <c r="A53" s="101"/>
      <c r="B53" s="117"/>
      <c r="C53" s="170"/>
      <c r="D53" s="167"/>
      <c r="E53" s="122"/>
      <c r="F53" s="122" t="s">
        <v>7</v>
      </c>
      <c r="G53" s="168" t="s">
        <v>207</v>
      </c>
      <c r="H53" s="107"/>
      <c r="I53" s="107"/>
      <c r="J53" s="107">
        <f>+H53+I53</f>
        <v>0</v>
      </c>
      <c r="K53" s="107"/>
      <c r="L53" s="104">
        <f t="shared" si="19"/>
        <v>0</v>
      </c>
      <c r="M53" s="105" t="str">
        <f t="shared" si="20"/>
        <v xml:space="preserve">-    </v>
      </c>
    </row>
    <row r="54" spans="1:15" s="106" customFormat="1" ht="27" customHeight="1" x14ac:dyDescent="0.25">
      <c r="A54" s="101"/>
      <c r="B54" s="117"/>
      <c r="C54" s="170"/>
      <c r="D54" s="167"/>
      <c r="E54" s="122"/>
      <c r="F54" s="122" t="s">
        <v>9</v>
      </c>
      <c r="G54" s="168" t="s">
        <v>208</v>
      </c>
      <c r="H54" s="107"/>
      <c r="I54" s="107"/>
      <c r="J54" s="107">
        <f>+H54+I54</f>
        <v>0</v>
      </c>
      <c r="K54" s="107"/>
      <c r="L54" s="104">
        <f t="shared" si="19"/>
        <v>0</v>
      </c>
      <c r="M54" s="105" t="str">
        <f t="shared" si="20"/>
        <v xml:space="preserve">-    </v>
      </c>
    </row>
    <row r="55" spans="1:15" s="106" customFormat="1" ht="27" customHeight="1" x14ac:dyDescent="0.25">
      <c r="A55" s="101"/>
      <c r="B55" s="117"/>
      <c r="C55" s="170"/>
      <c r="D55" s="167"/>
      <c r="E55" s="122"/>
      <c r="F55" s="122" t="s">
        <v>10</v>
      </c>
      <c r="G55" s="122" t="s">
        <v>256</v>
      </c>
      <c r="H55" s="107"/>
      <c r="I55" s="107"/>
      <c r="J55" s="107">
        <f>+H55+I55</f>
        <v>0</v>
      </c>
      <c r="K55" s="107"/>
      <c r="L55" s="104">
        <f t="shared" si="19"/>
        <v>0</v>
      </c>
      <c r="M55" s="105" t="str">
        <f t="shared" si="20"/>
        <v xml:space="preserve">-    </v>
      </c>
    </row>
    <row r="56" spans="1:15" s="106" customFormat="1" ht="27" customHeight="1" x14ac:dyDescent="0.25">
      <c r="A56" s="101"/>
      <c r="B56" s="117"/>
      <c r="C56" s="170"/>
      <c r="D56" s="167"/>
      <c r="E56" s="122"/>
      <c r="F56" s="122" t="s">
        <v>11</v>
      </c>
      <c r="G56" s="122" t="s">
        <v>199</v>
      </c>
      <c r="H56" s="107"/>
      <c r="I56" s="107"/>
      <c r="J56" s="107">
        <f>+H56+I56</f>
        <v>0</v>
      </c>
      <c r="K56" s="107"/>
      <c r="L56" s="104">
        <f t="shared" si="19"/>
        <v>0</v>
      </c>
      <c r="M56" s="105" t="str">
        <f t="shared" si="20"/>
        <v xml:space="preserve">-    </v>
      </c>
    </row>
    <row r="57" spans="1:15" s="106" customFormat="1" ht="27" customHeight="1" x14ac:dyDescent="0.25">
      <c r="A57" s="101"/>
      <c r="B57" s="117"/>
      <c r="C57" s="170"/>
      <c r="D57" s="167"/>
      <c r="E57" s="123" t="s">
        <v>103</v>
      </c>
      <c r="F57" s="123" t="s">
        <v>220</v>
      </c>
      <c r="G57" s="168"/>
      <c r="H57" s="107"/>
      <c r="I57" s="107"/>
      <c r="J57" s="107">
        <f>+H57+I57</f>
        <v>0</v>
      </c>
      <c r="K57" s="107"/>
      <c r="L57" s="104">
        <f t="shared" si="19"/>
        <v>0</v>
      </c>
      <c r="M57" s="105" t="str">
        <f t="shared" si="20"/>
        <v xml:space="preserve">-    </v>
      </c>
    </row>
    <row r="58" spans="1:15" s="106" customFormat="1" ht="27" customHeight="1" x14ac:dyDescent="0.25">
      <c r="A58" s="101"/>
      <c r="B58" s="117"/>
      <c r="C58" s="170"/>
      <c r="D58" s="167" t="s">
        <v>9</v>
      </c>
      <c r="E58" s="122" t="s">
        <v>77</v>
      </c>
      <c r="F58" s="122"/>
      <c r="G58" s="168"/>
      <c r="H58" s="107">
        <f t="shared" ref="H58:I58" si="22">H59+H66</f>
        <v>77884240.149999991</v>
      </c>
      <c r="I58" s="107">
        <f t="shared" si="22"/>
        <v>0</v>
      </c>
      <c r="J58" s="107">
        <f>J59+J66</f>
        <v>77884240.149999991</v>
      </c>
      <c r="K58" s="107">
        <f>K59+K66</f>
        <v>94523275.789999992</v>
      </c>
      <c r="L58" s="104">
        <f t="shared" ref="L58" si="23">J58-K58</f>
        <v>-16639035.640000001</v>
      </c>
      <c r="M58" s="105">
        <f t="shared" ref="M58" si="24">IF(K58=0,"-    ",L58/K58)</f>
        <v>-0.17603109393887842</v>
      </c>
      <c r="O58" s="346"/>
    </row>
    <row r="59" spans="1:15" s="106" customFormat="1" ht="27" customHeight="1" x14ac:dyDescent="0.25">
      <c r="A59" s="101"/>
      <c r="B59" s="117"/>
      <c r="C59" s="170"/>
      <c r="D59" s="167"/>
      <c r="E59" s="123" t="s">
        <v>17</v>
      </c>
      <c r="F59" s="123" t="s">
        <v>78</v>
      </c>
      <c r="G59" s="168"/>
      <c r="H59" s="108">
        <f t="shared" ref="H59:I59" si="25">SUM(H60,H65)</f>
        <v>47964679.099999994</v>
      </c>
      <c r="I59" s="108">
        <f t="shared" si="25"/>
        <v>0</v>
      </c>
      <c r="J59" s="108">
        <f>SUM(J60,J65)</f>
        <v>47964679.099999994</v>
      </c>
      <c r="K59" s="108">
        <f>SUM(K60,K65)</f>
        <v>52433771.849999994</v>
      </c>
      <c r="L59" s="109">
        <f t="shared" ref="L59:L65" si="26">J59-K59</f>
        <v>-4469092.75</v>
      </c>
      <c r="M59" s="110">
        <f t="shared" ref="M59:M65" si="27">IF(K59=0,"-    ",L59/K59)</f>
        <v>-8.5233096767956443E-2</v>
      </c>
    </row>
    <row r="60" spans="1:15" s="106" customFormat="1" ht="27" customHeight="1" x14ac:dyDescent="0.25">
      <c r="A60" s="101"/>
      <c r="B60" s="117"/>
      <c r="C60" s="170"/>
      <c r="D60" s="167"/>
      <c r="E60" s="122"/>
      <c r="F60" s="122" t="s">
        <v>7</v>
      </c>
      <c r="G60" s="168" t="s">
        <v>180</v>
      </c>
      <c r="H60" s="107">
        <f>SUM(H61:H64)</f>
        <v>47636856.659999996</v>
      </c>
      <c r="I60" s="107">
        <f>SUM(I61:I64)</f>
        <v>0</v>
      </c>
      <c r="J60" s="107">
        <f>SUM(J61:J64)</f>
        <v>47636856.659999996</v>
      </c>
      <c r="K60" s="107">
        <f>SUM(K61:K64)</f>
        <v>52105949.409999996</v>
      </c>
      <c r="L60" s="104">
        <f>J60-K60</f>
        <v>-4469092.75</v>
      </c>
      <c r="M60" s="105">
        <f>IF(K60=0,"-    ",L60/K60)</f>
        <v>-8.576933729456826E-2</v>
      </c>
    </row>
    <row r="61" spans="1:15" s="106" customFormat="1" ht="22.5" customHeight="1" x14ac:dyDescent="0.25">
      <c r="A61" s="101"/>
      <c r="B61" s="117"/>
      <c r="C61" s="170"/>
      <c r="D61" s="167"/>
      <c r="E61" s="122"/>
      <c r="F61" s="122"/>
      <c r="G61" s="238" t="s">
        <v>257</v>
      </c>
      <c r="H61" s="107">
        <f>38935172.16+8701684.5</f>
        <v>47636856.659999996</v>
      </c>
      <c r="I61" s="107"/>
      <c r="J61" s="108">
        <f>+H61+I61</f>
        <v>47636856.659999996</v>
      </c>
      <c r="K61" s="107">
        <v>52105949.409999996</v>
      </c>
      <c r="L61" s="104">
        <f t="shared" ref="L61:L63" si="28">J61-K61</f>
        <v>-4469092.75</v>
      </c>
      <c r="M61" s="105">
        <f t="shared" ref="M61:M63" si="29">IF(K61=0,"-    ",L61/K61)</f>
        <v>-8.576933729456826E-2</v>
      </c>
      <c r="O61" s="346"/>
    </row>
    <row r="62" spans="1:15" s="106" customFormat="1" ht="36.75" customHeight="1" x14ac:dyDescent="0.25">
      <c r="A62" s="101"/>
      <c r="B62" s="117"/>
      <c r="C62" s="170"/>
      <c r="D62" s="167"/>
      <c r="E62" s="122"/>
      <c r="F62" s="122"/>
      <c r="G62" s="315" t="s">
        <v>258</v>
      </c>
      <c r="H62" s="226"/>
      <c r="I62" s="226"/>
      <c r="J62" s="108">
        <f>+H62+I62</f>
        <v>0</v>
      </c>
      <c r="K62" s="226"/>
      <c r="L62" s="104">
        <f t="shared" si="28"/>
        <v>0</v>
      </c>
      <c r="M62" s="105" t="str">
        <f t="shared" si="29"/>
        <v xml:space="preserve">-    </v>
      </c>
    </row>
    <row r="63" spans="1:15" s="106" customFormat="1" ht="33.75" customHeight="1" x14ac:dyDescent="0.25">
      <c r="A63" s="101"/>
      <c r="B63" s="117"/>
      <c r="C63" s="170"/>
      <c r="D63" s="167"/>
      <c r="E63" s="122"/>
      <c r="F63" s="122"/>
      <c r="G63" s="292" t="s">
        <v>259</v>
      </c>
      <c r="H63" s="226"/>
      <c r="I63" s="226"/>
      <c r="J63" s="108">
        <f>+H63+I63</f>
        <v>0</v>
      </c>
      <c r="K63" s="107"/>
      <c r="L63" s="104">
        <f t="shared" si="28"/>
        <v>0</v>
      </c>
      <c r="M63" s="105" t="str">
        <f t="shared" si="29"/>
        <v xml:space="preserve">-    </v>
      </c>
    </row>
    <row r="64" spans="1:15" s="236" customFormat="1" ht="22.5" customHeight="1" x14ac:dyDescent="0.25">
      <c r="A64" s="232"/>
      <c r="B64" s="262"/>
      <c r="C64" s="263"/>
      <c r="D64" s="233"/>
      <c r="E64" s="264"/>
      <c r="F64" s="264"/>
      <c r="G64" s="238" t="s">
        <v>284</v>
      </c>
      <c r="H64" s="265"/>
      <c r="I64" s="265"/>
      <c r="J64" s="108">
        <f>+H64+I64</f>
        <v>0</v>
      </c>
      <c r="K64" s="237"/>
      <c r="L64" s="266">
        <f t="shared" ref="L64" si="30">J64-K64</f>
        <v>0</v>
      </c>
      <c r="M64" s="267" t="str">
        <f t="shared" ref="M64" si="31">IF(K64=0,"-    ",L64/K64)</f>
        <v xml:space="preserve">-    </v>
      </c>
    </row>
    <row r="65" spans="1:13" s="106" customFormat="1" ht="27" customHeight="1" x14ac:dyDescent="0.25">
      <c r="A65" s="101"/>
      <c r="B65" s="117"/>
      <c r="C65" s="170"/>
      <c r="D65" s="167"/>
      <c r="E65" s="122"/>
      <c r="F65" s="122" t="s">
        <v>9</v>
      </c>
      <c r="G65" s="168" t="s">
        <v>209</v>
      </c>
      <c r="H65" s="107">
        <v>327822.44</v>
      </c>
      <c r="I65" s="107"/>
      <c r="J65" s="108">
        <f>+H65+I65</f>
        <v>327822.44</v>
      </c>
      <c r="K65" s="107">
        <v>327822.44</v>
      </c>
      <c r="L65" s="104">
        <f t="shared" si="26"/>
        <v>0</v>
      </c>
      <c r="M65" s="105">
        <f t="shared" si="27"/>
        <v>0</v>
      </c>
    </row>
    <row r="66" spans="1:13" s="106" customFormat="1" ht="27" customHeight="1" x14ac:dyDescent="0.25">
      <c r="A66" s="101"/>
      <c r="B66" s="117"/>
      <c r="C66" s="170"/>
      <c r="D66" s="167"/>
      <c r="E66" s="123" t="s">
        <v>18</v>
      </c>
      <c r="F66" s="123" t="s">
        <v>266</v>
      </c>
      <c r="G66" s="168"/>
      <c r="H66" s="107">
        <f>SUM(H67:H70)</f>
        <v>29919561.050000001</v>
      </c>
      <c r="I66" s="107">
        <f t="shared" ref="I66" si="32">SUM(I67:I70)</f>
        <v>0</v>
      </c>
      <c r="J66" s="107">
        <f>SUM(J67:J70)</f>
        <v>29919561.050000001</v>
      </c>
      <c r="K66" s="107">
        <f>SUM(K67:K70)</f>
        <v>42089503.939999998</v>
      </c>
      <c r="L66" s="109">
        <f t="shared" ref="L66" si="33">J66-K66</f>
        <v>-12169942.889999997</v>
      </c>
      <c r="M66" s="110">
        <f t="shared" ref="M66" si="34">IF(K66=0,"-    ",L66/K66)</f>
        <v>-0.28914436500246377</v>
      </c>
    </row>
    <row r="67" spans="1:13" s="106" customFormat="1" ht="27" customHeight="1" x14ac:dyDescent="0.25">
      <c r="A67" s="101"/>
      <c r="B67" s="117"/>
      <c r="C67" s="170"/>
      <c r="D67" s="167"/>
      <c r="E67" s="123"/>
      <c r="F67" s="122" t="s">
        <v>7</v>
      </c>
      <c r="G67" s="235" t="s">
        <v>280</v>
      </c>
      <c r="H67" s="108">
        <v>29919561.050000001</v>
      </c>
      <c r="I67" s="108"/>
      <c r="J67" s="108">
        <f>+H67+I67</f>
        <v>29919561.050000001</v>
      </c>
      <c r="K67" s="108">
        <v>36589503.939999998</v>
      </c>
      <c r="L67" s="109">
        <f t="shared" ref="L67:L70" si="35">J67-K67</f>
        <v>-6669942.8899999969</v>
      </c>
      <c r="M67" s="110">
        <f t="shared" ref="M67:M70" si="36">IF(K67=0,"-    ",L67/K67)</f>
        <v>-0.18229115379474581</v>
      </c>
    </row>
    <row r="68" spans="1:13" s="106" customFormat="1" ht="27" customHeight="1" x14ac:dyDescent="0.25">
      <c r="A68" s="101"/>
      <c r="B68" s="117"/>
      <c r="C68" s="170"/>
      <c r="D68" s="167"/>
      <c r="E68" s="123"/>
      <c r="F68" s="122" t="s">
        <v>9</v>
      </c>
      <c r="G68" s="235" t="s">
        <v>281</v>
      </c>
      <c r="H68" s="108"/>
      <c r="I68" s="108"/>
      <c r="J68" s="108">
        <f>+H68+I68</f>
        <v>0</v>
      </c>
      <c r="K68" s="108"/>
      <c r="L68" s="109">
        <f t="shared" si="35"/>
        <v>0</v>
      </c>
      <c r="M68" s="110" t="str">
        <f t="shared" si="36"/>
        <v xml:space="preserve">-    </v>
      </c>
    </row>
    <row r="69" spans="1:13" s="106" customFormat="1" ht="27" customHeight="1" x14ac:dyDescent="0.25">
      <c r="A69" s="101"/>
      <c r="B69" s="117"/>
      <c r="C69" s="170"/>
      <c r="D69" s="167"/>
      <c r="E69" s="123"/>
      <c r="F69" s="122" t="s">
        <v>10</v>
      </c>
      <c r="G69" s="235" t="s">
        <v>282</v>
      </c>
      <c r="H69" s="108">
        <v>0</v>
      </c>
      <c r="I69" s="108"/>
      <c r="J69" s="108">
        <f>+H69+I69</f>
        <v>0</v>
      </c>
      <c r="K69" s="108">
        <v>5500000</v>
      </c>
      <c r="L69" s="109">
        <f t="shared" si="35"/>
        <v>-5500000</v>
      </c>
      <c r="M69" s="110">
        <f t="shared" si="36"/>
        <v>-1</v>
      </c>
    </row>
    <row r="70" spans="1:13" s="106" customFormat="1" ht="37.5" customHeight="1" x14ac:dyDescent="0.25">
      <c r="A70" s="101"/>
      <c r="B70" s="117"/>
      <c r="C70" s="170"/>
      <c r="D70" s="167"/>
      <c r="E70" s="123"/>
      <c r="F70" s="122" t="s">
        <v>11</v>
      </c>
      <c r="G70" s="291" t="s">
        <v>283</v>
      </c>
      <c r="H70" s="108"/>
      <c r="I70" s="108"/>
      <c r="J70" s="108">
        <f>+H70+I70</f>
        <v>0</v>
      </c>
      <c r="K70" s="108"/>
      <c r="L70" s="109">
        <f t="shared" si="35"/>
        <v>0</v>
      </c>
      <c r="M70" s="110" t="str">
        <f t="shared" si="36"/>
        <v xml:space="preserve">-    </v>
      </c>
    </row>
    <row r="71" spans="1:13" s="106" customFormat="1" ht="27" customHeight="1" x14ac:dyDescent="0.25">
      <c r="A71" s="101"/>
      <c r="B71" s="117"/>
      <c r="C71" s="170"/>
      <c r="D71" s="167" t="s">
        <v>10</v>
      </c>
      <c r="E71" s="122" t="s">
        <v>68</v>
      </c>
      <c r="F71" s="122"/>
      <c r="G71" s="168"/>
      <c r="H71" s="107"/>
      <c r="I71" s="107"/>
      <c r="J71" s="108">
        <f>+H71+I71</f>
        <v>0</v>
      </c>
      <c r="K71" s="107"/>
      <c r="L71" s="104">
        <f t="shared" si="0"/>
        <v>0</v>
      </c>
      <c r="M71" s="105" t="str">
        <f t="shared" si="1"/>
        <v xml:space="preserve">-    </v>
      </c>
    </row>
    <row r="72" spans="1:13" s="106" customFormat="1" ht="27" customHeight="1" x14ac:dyDescent="0.25">
      <c r="A72" s="101"/>
      <c r="B72" s="117"/>
      <c r="C72" s="170"/>
      <c r="D72" s="167" t="s">
        <v>11</v>
      </c>
      <c r="E72" s="122" t="s">
        <v>221</v>
      </c>
      <c r="F72" s="122"/>
      <c r="G72" s="168"/>
      <c r="H72" s="107">
        <f>SUM(H73:H74)</f>
        <v>6535760.3899999997</v>
      </c>
      <c r="I72" s="107">
        <f t="shared" ref="I72" si="37">SUM(I73:I74)</f>
        <v>0</v>
      </c>
      <c r="J72" s="107">
        <f>SUM(J73:J74)</f>
        <v>6535760.3899999997</v>
      </c>
      <c r="K72" s="107">
        <f>SUM(K73:K74)</f>
        <v>5706395.6299999999</v>
      </c>
      <c r="L72" s="104">
        <f t="shared" si="0"/>
        <v>829364.75999999978</v>
      </c>
      <c r="M72" s="105">
        <f t="shared" si="1"/>
        <v>0.14533951267588499</v>
      </c>
    </row>
    <row r="73" spans="1:13" s="106" customFormat="1" ht="27" customHeight="1" x14ac:dyDescent="0.25">
      <c r="A73" s="101"/>
      <c r="B73" s="117"/>
      <c r="C73" s="170"/>
      <c r="D73" s="167"/>
      <c r="E73" s="123" t="s">
        <v>17</v>
      </c>
      <c r="F73" s="123" t="s">
        <v>175</v>
      </c>
      <c r="G73" s="168"/>
      <c r="H73" s="108">
        <v>6483340.3399999999</v>
      </c>
      <c r="I73" s="108"/>
      <c r="J73" s="108">
        <f t="shared" ref="J73:J77" si="38">+H73+I73</f>
        <v>6483340.3399999999</v>
      </c>
      <c r="K73" s="108">
        <v>5653975.5800000001</v>
      </c>
      <c r="L73" s="109">
        <f t="shared" ref="L73:L74" si="39">J73-K73</f>
        <v>829364.75999999978</v>
      </c>
      <c r="M73" s="110">
        <f t="shared" ref="M73:M74" si="40">IF(K73=0,"-    ",L73/K73)</f>
        <v>0.14668700779920946</v>
      </c>
    </row>
    <row r="74" spans="1:13" s="106" customFormat="1" ht="27" customHeight="1" x14ac:dyDescent="0.25">
      <c r="A74" s="101"/>
      <c r="B74" s="117"/>
      <c r="C74" s="170"/>
      <c r="D74" s="167"/>
      <c r="E74" s="123" t="s">
        <v>18</v>
      </c>
      <c r="F74" s="123" t="s">
        <v>176</v>
      </c>
      <c r="G74" s="168"/>
      <c r="H74" s="108">
        <v>52420.05</v>
      </c>
      <c r="I74" s="108"/>
      <c r="J74" s="108">
        <f t="shared" si="38"/>
        <v>52420.05</v>
      </c>
      <c r="K74" s="108">
        <v>52420.05</v>
      </c>
      <c r="L74" s="109">
        <f t="shared" si="39"/>
        <v>0</v>
      </c>
      <c r="M74" s="110">
        <f t="shared" si="40"/>
        <v>0</v>
      </c>
    </row>
    <row r="75" spans="1:13" s="106" customFormat="1" ht="27" customHeight="1" x14ac:dyDescent="0.25">
      <c r="A75" s="101"/>
      <c r="B75" s="224"/>
      <c r="C75" s="170"/>
      <c r="D75" s="233" t="s">
        <v>12</v>
      </c>
      <c r="E75" s="352" t="s">
        <v>212</v>
      </c>
      <c r="F75" s="352"/>
      <c r="G75" s="353"/>
      <c r="H75" s="108"/>
      <c r="I75" s="108"/>
      <c r="J75" s="108">
        <f t="shared" si="38"/>
        <v>0</v>
      </c>
      <c r="K75" s="108"/>
      <c r="L75" s="109">
        <f t="shared" ref="L75" si="41">J75-K75</f>
        <v>0</v>
      </c>
      <c r="M75" s="110" t="str">
        <f t="shared" ref="M75" si="42">IF(K75=0,"-    ",L75/K75)</f>
        <v xml:space="preserve">-    </v>
      </c>
    </row>
    <row r="76" spans="1:13" s="106" customFormat="1" ht="27" customHeight="1" x14ac:dyDescent="0.25">
      <c r="A76" s="217"/>
      <c r="B76" s="224"/>
      <c r="C76" s="170"/>
      <c r="D76" s="233" t="s">
        <v>22</v>
      </c>
      <c r="E76" s="122" t="s">
        <v>79</v>
      </c>
      <c r="F76" s="167"/>
      <c r="G76" s="168"/>
      <c r="H76" s="107">
        <v>546661.51</v>
      </c>
      <c r="I76" s="107"/>
      <c r="J76" s="108">
        <f t="shared" si="38"/>
        <v>546661.51</v>
      </c>
      <c r="K76" s="107">
        <v>546661.51</v>
      </c>
      <c r="L76" s="104">
        <f t="shared" si="0"/>
        <v>0</v>
      </c>
      <c r="M76" s="105">
        <f t="shared" si="1"/>
        <v>0</v>
      </c>
    </row>
    <row r="77" spans="1:13" s="106" customFormat="1" ht="27" customHeight="1" x14ac:dyDescent="0.25">
      <c r="A77" s="217"/>
      <c r="B77" s="224"/>
      <c r="C77" s="170"/>
      <c r="D77" s="233" t="s">
        <v>24</v>
      </c>
      <c r="E77" s="122" t="s">
        <v>222</v>
      </c>
      <c r="F77" s="167"/>
      <c r="G77" s="168"/>
      <c r="H77" s="285">
        <v>1660457.4</v>
      </c>
      <c r="I77" s="285"/>
      <c r="J77" s="108">
        <f t="shared" si="38"/>
        <v>1660457.4</v>
      </c>
      <c r="K77" s="107">
        <v>1446488.91</v>
      </c>
      <c r="L77" s="109">
        <f t="shared" si="0"/>
        <v>213968.49</v>
      </c>
      <c r="M77" s="110">
        <f t="shared" si="1"/>
        <v>0.1479226619165715</v>
      </c>
    </row>
    <row r="78" spans="1:13" s="116" customFormat="1" ht="27" customHeight="1" x14ac:dyDescent="0.25">
      <c r="A78" s="113"/>
      <c r="B78" s="102" t="s">
        <v>26</v>
      </c>
      <c r="C78" s="124" t="s">
        <v>181</v>
      </c>
      <c r="D78" s="124"/>
      <c r="E78" s="124"/>
      <c r="F78" s="124"/>
      <c r="G78" s="124"/>
      <c r="H78" s="293"/>
      <c r="I78" s="294"/>
      <c r="J78" s="114">
        <f>SUM(J79:J80)</f>
        <v>0</v>
      </c>
      <c r="K78" s="114">
        <f>SUM(K79:K80)</f>
        <v>0</v>
      </c>
      <c r="L78" s="115">
        <f t="shared" si="0"/>
        <v>0</v>
      </c>
      <c r="M78" s="112" t="str">
        <f t="shared" si="1"/>
        <v xml:space="preserve">-    </v>
      </c>
    </row>
    <row r="79" spans="1:13" s="106" customFormat="1" ht="27" customHeight="1" x14ac:dyDescent="0.25">
      <c r="A79" s="101"/>
      <c r="B79" s="117"/>
      <c r="C79" s="170"/>
      <c r="D79" s="167" t="s">
        <v>7</v>
      </c>
      <c r="E79" s="122" t="s">
        <v>62</v>
      </c>
      <c r="F79" s="122"/>
      <c r="G79" s="122"/>
      <c r="H79" s="272"/>
      <c r="I79" s="270"/>
      <c r="J79" s="107"/>
      <c r="K79" s="107"/>
      <c r="L79" s="104">
        <f t="shared" ref="L79" si="43">J79-K79</f>
        <v>0</v>
      </c>
      <c r="M79" s="105" t="str">
        <f t="shared" ref="M79" si="44">IF(K79=0,"-    ",L79/K79)</f>
        <v xml:space="preserve">-    </v>
      </c>
    </row>
    <row r="80" spans="1:13" s="106" customFormat="1" ht="27" customHeight="1" x14ac:dyDescent="0.25">
      <c r="A80" s="101"/>
      <c r="B80" s="117"/>
      <c r="C80" s="170"/>
      <c r="D80" s="167" t="s">
        <v>9</v>
      </c>
      <c r="E80" s="122" t="s">
        <v>210</v>
      </c>
      <c r="F80" s="122"/>
      <c r="G80" s="122"/>
      <c r="H80" s="272"/>
      <c r="I80" s="270"/>
      <c r="J80" s="107"/>
      <c r="K80" s="107"/>
      <c r="L80" s="104">
        <f t="shared" ref="L80" si="45">J80-K80</f>
        <v>0</v>
      </c>
      <c r="M80" s="105" t="str">
        <f t="shared" ref="M80" si="46">IF(K80=0,"-    ",L80/K80)</f>
        <v xml:space="preserve">-    </v>
      </c>
    </row>
    <row r="81" spans="1:16" s="116" customFormat="1" ht="27" customHeight="1" x14ac:dyDescent="0.25">
      <c r="A81" s="113"/>
      <c r="B81" s="102" t="s">
        <v>30</v>
      </c>
      <c r="C81" s="124" t="s">
        <v>31</v>
      </c>
      <c r="D81" s="124"/>
      <c r="E81" s="124"/>
      <c r="F81" s="124"/>
      <c r="G81" s="124"/>
      <c r="H81" s="283"/>
      <c r="I81" s="269"/>
      <c r="J81" s="114">
        <f>SUM(J82:J85)</f>
        <v>2378297.75</v>
      </c>
      <c r="K81" s="114">
        <f>SUM(K82:K85)</f>
        <v>2334274.63</v>
      </c>
      <c r="L81" s="115">
        <f t="shared" si="0"/>
        <v>44023.120000000112</v>
      </c>
      <c r="M81" s="112">
        <f t="shared" si="1"/>
        <v>1.8859443286671079E-2</v>
      </c>
    </row>
    <row r="82" spans="1:16" s="106" customFormat="1" ht="27" customHeight="1" x14ac:dyDescent="0.25">
      <c r="A82" s="101"/>
      <c r="B82" s="117"/>
      <c r="C82" s="170"/>
      <c r="D82" s="167" t="s">
        <v>7</v>
      </c>
      <c r="E82" s="122" t="s">
        <v>32</v>
      </c>
      <c r="F82" s="122"/>
      <c r="G82" s="122"/>
      <c r="H82" s="272"/>
      <c r="I82" s="270"/>
      <c r="J82" s="107">
        <v>3834.76</v>
      </c>
      <c r="K82" s="107">
        <v>1955.76</v>
      </c>
      <c r="L82" s="104">
        <f t="shared" si="0"/>
        <v>1879.0000000000002</v>
      </c>
      <c r="M82" s="105">
        <f t="shared" si="1"/>
        <v>0.96075183049044888</v>
      </c>
    </row>
    <row r="83" spans="1:16" s="106" customFormat="1" ht="27" customHeight="1" x14ac:dyDescent="0.25">
      <c r="A83" s="101"/>
      <c r="B83" s="117"/>
      <c r="C83" s="170"/>
      <c r="D83" s="167" t="s">
        <v>9</v>
      </c>
      <c r="E83" s="122" t="s">
        <v>33</v>
      </c>
      <c r="F83" s="122"/>
      <c r="G83" s="122"/>
      <c r="H83" s="272"/>
      <c r="I83" s="270"/>
      <c r="J83" s="107">
        <v>2057972.33</v>
      </c>
      <c r="K83" s="107">
        <v>2058384.62</v>
      </c>
      <c r="L83" s="104">
        <f>J83-K83</f>
        <v>-412.29000000003725</v>
      </c>
      <c r="M83" s="105">
        <f t="shared" si="1"/>
        <v>-2.0029784326703589E-4</v>
      </c>
    </row>
    <row r="84" spans="1:16" s="106" customFormat="1" ht="27" customHeight="1" x14ac:dyDescent="0.25">
      <c r="A84" s="101"/>
      <c r="B84" s="117"/>
      <c r="C84" s="170"/>
      <c r="D84" s="167" t="s">
        <v>10</v>
      </c>
      <c r="E84" s="122" t="s">
        <v>223</v>
      </c>
      <c r="F84" s="122"/>
      <c r="G84" s="122"/>
      <c r="H84" s="272"/>
      <c r="I84" s="270"/>
      <c r="J84" s="107"/>
      <c r="K84" s="107"/>
      <c r="L84" s="104">
        <f>J84-K84</f>
        <v>0</v>
      </c>
      <c r="M84" s="105" t="str">
        <f t="shared" ref="M84" si="47">IF(K84=0,"-    ",L84/K84)</f>
        <v xml:space="preserve">-    </v>
      </c>
    </row>
    <row r="85" spans="1:16" s="17" customFormat="1" ht="27" customHeight="1" x14ac:dyDescent="0.25">
      <c r="A85" s="43"/>
      <c r="B85" s="14"/>
      <c r="C85" s="170"/>
      <c r="D85" s="233" t="s">
        <v>11</v>
      </c>
      <c r="E85" s="118" t="s">
        <v>63</v>
      </c>
      <c r="F85" s="164"/>
      <c r="G85" s="118"/>
      <c r="H85" s="289"/>
      <c r="I85" s="274"/>
      <c r="J85" s="15">
        <v>316490.65999999997</v>
      </c>
      <c r="K85" s="15">
        <v>273934.25</v>
      </c>
      <c r="L85" s="16">
        <f t="shared" si="0"/>
        <v>42556.409999999974</v>
      </c>
      <c r="M85" s="42">
        <f t="shared" si="1"/>
        <v>0.1553526439282418</v>
      </c>
    </row>
    <row r="86" spans="1:16" s="8" customFormat="1" ht="27" customHeight="1" x14ac:dyDescent="0.25">
      <c r="A86" s="45"/>
      <c r="B86" s="29" t="s">
        <v>152</v>
      </c>
      <c r="C86" s="171"/>
      <c r="D86" s="171"/>
      <c r="E86" s="171"/>
      <c r="F86" s="171"/>
      <c r="G86" s="171"/>
      <c r="H86" s="288"/>
      <c r="I86" s="273"/>
      <c r="J86" s="30">
        <f>J40+J46+J78+J81</f>
        <v>93715067.379999995</v>
      </c>
      <c r="K86" s="30">
        <f>K40+K46+K78+K81</f>
        <v>108847587.79999998</v>
      </c>
      <c r="L86" s="28">
        <f t="shared" si="0"/>
        <v>-15132520.419999987</v>
      </c>
      <c r="M86" s="44">
        <f t="shared" si="1"/>
        <v>-0.13902485783887983</v>
      </c>
    </row>
    <row r="87" spans="1:16" s="17" customFormat="1" ht="9" customHeight="1" x14ac:dyDescent="0.25">
      <c r="A87" s="43"/>
      <c r="B87" s="14"/>
      <c r="C87" s="118"/>
      <c r="D87" s="118"/>
      <c r="E87" s="118"/>
      <c r="F87" s="118"/>
      <c r="G87" s="118"/>
      <c r="H87" s="289"/>
      <c r="I87" s="274"/>
      <c r="J87" s="15"/>
      <c r="K87" s="15"/>
      <c r="L87" s="16"/>
      <c r="M87" s="42"/>
    </row>
    <row r="88" spans="1:16" s="8" customFormat="1" ht="27" customHeight="1" x14ac:dyDescent="0.25">
      <c r="A88" s="39" t="s">
        <v>34</v>
      </c>
      <c r="B88" s="18" t="s">
        <v>94</v>
      </c>
      <c r="C88" s="179"/>
      <c r="D88" s="179"/>
      <c r="E88" s="179"/>
      <c r="F88" s="179"/>
      <c r="G88" s="179"/>
      <c r="H88" s="290"/>
      <c r="I88" s="275"/>
      <c r="J88" s="10"/>
      <c r="K88" s="10"/>
      <c r="L88" s="11"/>
      <c r="M88" s="40"/>
    </row>
    <row r="89" spans="1:16" s="8" customFormat="1" ht="27" customHeight="1" x14ac:dyDescent="0.25">
      <c r="A89" s="39"/>
      <c r="B89" s="9" t="s">
        <v>5</v>
      </c>
      <c r="C89" s="120" t="s">
        <v>64</v>
      </c>
      <c r="D89" s="120"/>
      <c r="E89" s="120"/>
      <c r="F89" s="120"/>
      <c r="G89" s="120"/>
      <c r="H89" s="290"/>
      <c r="I89" s="275"/>
      <c r="J89" s="10"/>
      <c r="K89" s="10"/>
      <c r="L89" s="11">
        <f t="shared" ref="L89" si="48">J89-K89</f>
        <v>0</v>
      </c>
      <c r="M89" s="40" t="str">
        <f t="shared" ref="M89" si="49">IF(K89=0,"-    ",L89/K89)</f>
        <v xml:space="preserve">-    </v>
      </c>
    </row>
    <row r="90" spans="1:16" s="8" customFormat="1" ht="27" customHeight="1" x14ac:dyDescent="0.25">
      <c r="A90" s="39"/>
      <c r="B90" s="9" t="s">
        <v>13</v>
      </c>
      <c r="C90" s="120" t="s">
        <v>98</v>
      </c>
      <c r="D90" s="120"/>
      <c r="E90" s="120"/>
      <c r="F90" s="120"/>
      <c r="G90" s="120"/>
      <c r="H90" s="290"/>
      <c r="I90" s="275"/>
      <c r="J90" s="10">
        <v>17978.95</v>
      </c>
      <c r="K90" s="10">
        <v>0</v>
      </c>
      <c r="L90" s="11">
        <f t="shared" ref="L90:L91" si="50">J90-K90</f>
        <v>17978.95</v>
      </c>
      <c r="M90" s="40" t="str">
        <f t="shared" ref="M90:M91" si="51">IF(K90=0,"-    ",L90/K90)</f>
        <v xml:space="preserve">-    </v>
      </c>
    </row>
    <row r="91" spans="1:16" s="8" customFormat="1" ht="27" customHeight="1" x14ac:dyDescent="0.25">
      <c r="A91" s="45"/>
      <c r="B91" s="29" t="s">
        <v>151</v>
      </c>
      <c r="C91" s="171"/>
      <c r="D91" s="171"/>
      <c r="E91" s="171"/>
      <c r="F91" s="171"/>
      <c r="G91" s="171"/>
      <c r="H91" s="288"/>
      <c r="I91" s="273"/>
      <c r="J91" s="30">
        <f>SUM(J89:J90)</f>
        <v>17978.95</v>
      </c>
      <c r="K91" s="30">
        <f>SUM(K89:K90)</f>
        <v>0</v>
      </c>
      <c r="L91" s="28">
        <f t="shared" si="50"/>
        <v>17978.95</v>
      </c>
      <c r="M91" s="44" t="str">
        <f t="shared" si="51"/>
        <v xml:space="preserve">-    </v>
      </c>
    </row>
    <row r="92" spans="1:16" s="17" customFormat="1" ht="9" customHeight="1" thickBot="1" x14ac:dyDescent="0.3">
      <c r="A92" s="43"/>
      <c r="B92" s="14"/>
      <c r="C92" s="118"/>
      <c r="D92" s="118"/>
      <c r="E92" s="118"/>
      <c r="F92" s="118"/>
      <c r="G92" s="118"/>
      <c r="H92" s="289"/>
      <c r="I92" s="274"/>
      <c r="J92" s="15"/>
      <c r="K92" s="15"/>
      <c r="L92" s="16"/>
      <c r="M92" s="42"/>
      <c r="O92" s="336"/>
      <c r="P92" s="336"/>
    </row>
    <row r="93" spans="1:16" s="17" customFormat="1" ht="27" customHeight="1" thickTop="1" thickBot="1" x14ac:dyDescent="0.3">
      <c r="A93" s="46" t="s">
        <v>72</v>
      </c>
      <c r="B93" s="31"/>
      <c r="C93" s="181"/>
      <c r="D93" s="182"/>
      <c r="E93" s="182"/>
      <c r="F93" s="182"/>
      <c r="G93" s="181"/>
      <c r="H93" s="295"/>
      <c r="I93" s="276"/>
      <c r="J93" s="343">
        <f>J37+J86+J91</f>
        <v>213624683.15999997</v>
      </c>
      <c r="K93" s="343">
        <f>K37+K86+K91</f>
        <v>228082655.31999999</v>
      </c>
      <c r="L93" s="33">
        <f t="shared" si="0"/>
        <v>-14457972.160000026</v>
      </c>
      <c r="M93" s="47">
        <f t="shared" si="1"/>
        <v>-6.3389178540189689E-2</v>
      </c>
      <c r="N93" s="336"/>
      <c r="O93" s="336"/>
      <c r="P93" s="336"/>
    </row>
    <row r="94" spans="1:16" s="17" customFormat="1" ht="9" customHeight="1" thickTop="1" x14ac:dyDescent="0.25">
      <c r="A94" s="96"/>
      <c r="B94" s="97"/>
      <c r="C94" s="186"/>
      <c r="D94" s="186"/>
      <c r="E94" s="186"/>
      <c r="F94" s="186"/>
      <c r="G94" s="186"/>
      <c r="H94" s="296"/>
      <c r="I94" s="277"/>
      <c r="J94" s="98"/>
      <c r="K94" s="98"/>
      <c r="L94" s="99"/>
      <c r="M94" s="100"/>
      <c r="N94" s="13"/>
    </row>
    <row r="95" spans="1:16" s="17" customFormat="1" ht="27" customHeight="1" x14ac:dyDescent="0.25">
      <c r="A95" s="39" t="s">
        <v>35</v>
      </c>
      <c r="B95" s="18" t="s">
        <v>36</v>
      </c>
      <c r="C95" s="179"/>
      <c r="D95" s="183"/>
      <c r="E95" s="183"/>
      <c r="F95" s="183"/>
      <c r="G95" s="166"/>
      <c r="H95" s="290"/>
      <c r="I95" s="275"/>
      <c r="J95" s="10"/>
      <c r="K95" s="10"/>
      <c r="L95" s="16"/>
      <c r="M95" s="42"/>
      <c r="N95" s="13"/>
    </row>
    <row r="96" spans="1:16" s="17" customFormat="1" ht="27" customHeight="1" x14ac:dyDescent="0.25">
      <c r="A96" s="43"/>
      <c r="B96" s="9" t="s">
        <v>7</v>
      </c>
      <c r="C96" s="175" t="s">
        <v>70</v>
      </c>
      <c r="D96" s="179"/>
      <c r="E96" s="183"/>
      <c r="F96" s="183"/>
      <c r="G96" s="166"/>
      <c r="H96" s="289"/>
      <c r="I96" s="274"/>
      <c r="J96" s="15"/>
      <c r="K96" s="15"/>
      <c r="L96" s="16">
        <f t="shared" si="0"/>
        <v>0</v>
      </c>
      <c r="M96" s="42" t="str">
        <f t="shared" si="1"/>
        <v xml:space="preserve">-    </v>
      </c>
    </row>
    <row r="97" spans="1:13" s="17" customFormat="1" ht="27" customHeight="1" x14ac:dyDescent="0.25">
      <c r="A97" s="43"/>
      <c r="B97" s="9" t="s">
        <v>9</v>
      </c>
      <c r="C97" s="175" t="s">
        <v>37</v>
      </c>
      <c r="D97" s="179"/>
      <c r="E97" s="183"/>
      <c r="F97" s="183"/>
      <c r="G97" s="166"/>
      <c r="H97" s="289"/>
      <c r="I97" s="274"/>
      <c r="J97" s="15">
        <v>40712.53</v>
      </c>
      <c r="K97" s="15">
        <v>39169.089999999997</v>
      </c>
      <c r="L97" s="16">
        <f>J97-K97</f>
        <v>1543.4400000000023</v>
      </c>
      <c r="M97" s="42">
        <f t="shared" ref="M97" si="52">IF(K97=0,"-    ",L97/K97)</f>
        <v>3.9404540672249536E-2</v>
      </c>
    </row>
    <row r="98" spans="1:13" s="17" customFormat="1" ht="27" customHeight="1" x14ac:dyDescent="0.25">
      <c r="A98" s="43"/>
      <c r="B98" s="9" t="s">
        <v>10</v>
      </c>
      <c r="C98" s="175" t="s">
        <v>182</v>
      </c>
      <c r="D98" s="179"/>
      <c r="E98" s="183"/>
      <c r="F98" s="183"/>
      <c r="G98" s="166"/>
      <c r="H98" s="289"/>
      <c r="I98" s="274"/>
      <c r="J98" s="15"/>
      <c r="K98" s="15"/>
      <c r="L98" s="16">
        <f t="shared" ref="L98" si="53">J98-K98</f>
        <v>0</v>
      </c>
      <c r="M98" s="42" t="str">
        <f t="shared" ref="M98" si="54">IF(K98=0,"-    ",L98/K98)</f>
        <v xml:space="preserve">-    </v>
      </c>
    </row>
    <row r="99" spans="1:13" s="17" customFormat="1" ht="27" customHeight="1" x14ac:dyDescent="0.25">
      <c r="A99" s="43"/>
      <c r="B99" s="9" t="s">
        <v>11</v>
      </c>
      <c r="C99" s="175" t="s">
        <v>71</v>
      </c>
      <c r="D99" s="179"/>
      <c r="E99" s="183"/>
      <c r="F99" s="183"/>
      <c r="G99" s="166"/>
      <c r="H99" s="289"/>
      <c r="I99" s="274"/>
      <c r="J99" s="15">
        <v>577912.74</v>
      </c>
      <c r="K99" s="15">
        <v>357730.51</v>
      </c>
      <c r="L99" s="16">
        <f t="shared" si="0"/>
        <v>220182.22999999998</v>
      </c>
      <c r="M99" s="42">
        <f t="shared" si="1"/>
        <v>0.61549748720063036</v>
      </c>
    </row>
    <row r="100" spans="1:13" s="8" customFormat="1" ht="27" customHeight="1" thickBot="1" x14ac:dyDescent="0.3">
      <c r="A100" s="48"/>
      <c r="B100" s="239" t="s">
        <v>150</v>
      </c>
      <c r="C100" s="184"/>
      <c r="D100" s="184"/>
      <c r="E100" s="184"/>
      <c r="F100" s="184"/>
      <c r="G100" s="184"/>
      <c r="H100" s="297"/>
      <c r="I100" s="278"/>
      <c r="J100" s="49">
        <f>SUM(J96:J99)</f>
        <v>618625.27</v>
      </c>
      <c r="K100" s="49">
        <f>SUM(K96:K99)</f>
        <v>396899.6</v>
      </c>
      <c r="L100" s="50">
        <f t="shared" ref="L100" si="55">J100-K100</f>
        <v>221725.67000000004</v>
      </c>
      <c r="M100" s="51">
        <f t="shared" ref="M100" si="56">IF(K100=0,"-    ",L100/K100)</f>
        <v>0.55864422639881739</v>
      </c>
    </row>
    <row r="101" spans="1:13" x14ac:dyDescent="0.25">
      <c r="A101" s="25"/>
      <c r="B101" s="350"/>
      <c r="C101" s="351"/>
      <c r="D101" s="351"/>
      <c r="E101" s="351"/>
      <c r="F101" s="351"/>
      <c r="G101" s="225"/>
      <c r="H101" s="27"/>
      <c r="I101" s="27"/>
      <c r="J101" s="27"/>
      <c r="K101" s="27"/>
    </row>
    <row r="102" spans="1:13" x14ac:dyDescent="0.25">
      <c r="A102" s="25"/>
      <c r="B102" s="348"/>
      <c r="C102" s="349"/>
      <c r="D102" s="349"/>
      <c r="E102" s="349"/>
      <c r="F102" s="349"/>
      <c r="G102" s="188"/>
      <c r="H102" s="27"/>
      <c r="I102" s="27"/>
      <c r="J102" s="27"/>
      <c r="K102" s="27"/>
    </row>
    <row r="103" spans="1:13" x14ac:dyDescent="0.25">
      <c r="A103" s="25"/>
      <c r="B103" s="348"/>
      <c r="C103" s="349"/>
      <c r="D103" s="349"/>
      <c r="E103" s="349"/>
      <c r="F103" s="349"/>
      <c r="G103" s="188"/>
      <c r="H103" s="27"/>
      <c r="I103" s="27"/>
      <c r="J103" s="27"/>
      <c r="K103" s="27"/>
    </row>
    <row r="104" spans="1:13" x14ac:dyDescent="0.25">
      <c r="A104" s="25"/>
      <c r="B104" s="348"/>
      <c r="C104" s="349"/>
      <c r="D104" s="349"/>
      <c r="E104" s="349"/>
      <c r="F104" s="349"/>
      <c r="G104" s="188"/>
      <c r="H104" s="27"/>
      <c r="I104" s="27"/>
      <c r="J104" s="27"/>
      <c r="K104" s="27"/>
    </row>
    <row r="105" spans="1:13" x14ac:dyDescent="0.25">
      <c r="A105" s="25"/>
      <c r="B105" s="348"/>
      <c r="C105" s="349"/>
      <c r="D105" s="349"/>
      <c r="E105" s="349"/>
      <c r="F105" s="349"/>
      <c r="G105" s="188"/>
      <c r="H105" s="27"/>
      <c r="I105" s="27"/>
      <c r="J105" s="27"/>
      <c r="K105" s="27"/>
    </row>
    <row r="106" spans="1:13" x14ac:dyDescent="0.25">
      <c r="A106" s="25"/>
      <c r="B106" s="348"/>
      <c r="C106" s="349"/>
      <c r="D106" s="349"/>
      <c r="E106" s="349"/>
      <c r="F106" s="349"/>
      <c r="G106" s="188"/>
      <c r="H106" s="27"/>
      <c r="I106" s="27"/>
      <c r="J106" s="27"/>
      <c r="K106" s="27"/>
    </row>
    <row r="107" spans="1:13" x14ac:dyDescent="0.25">
      <c r="A107" s="25"/>
      <c r="B107" s="348"/>
      <c r="C107" s="349"/>
      <c r="D107" s="349"/>
      <c r="E107" s="349"/>
      <c r="F107" s="349"/>
      <c r="G107" s="188"/>
      <c r="H107" s="27"/>
      <c r="I107" s="27"/>
      <c r="J107" s="27"/>
      <c r="K107" s="27"/>
    </row>
    <row r="108" spans="1:13" x14ac:dyDescent="0.25">
      <c r="A108" s="25"/>
      <c r="B108" s="348"/>
      <c r="C108" s="349"/>
      <c r="D108" s="349"/>
      <c r="E108" s="349"/>
      <c r="F108" s="349"/>
      <c r="G108" s="188"/>
      <c r="H108" s="27"/>
      <c r="I108" s="27"/>
      <c r="J108" s="27"/>
      <c r="K108" s="27"/>
    </row>
    <row r="109" spans="1:13" x14ac:dyDescent="0.25">
      <c r="A109" s="25"/>
      <c r="B109" s="348"/>
      <c r="C109" s="349"/>
      <c r="D109" s="349"/>
      <c r="E109" s="349"/>
      <c r="F109" s="349"/>
      <c r="G109" s="188"/>
      <c r="H109" s="27"/>
      <c r="I109" s="27"/>
      <c r="J109" s="27"/>
      <c r="K109" s="27"/>
    </row>
    <row r="110" spans="1:13" x14ac:dyDescent="0.25">
      <c r="A110" s="25"/>
      <c r="B110" s="25"/>
      <c r="C110" s="187"/>
      <c r="D110" s="187"/>
      <c r="E110" s="187"/>
      <c r="F110" s="187"/>
      <c r="G110" s="188"/>
      <c r="H110" s="27"/>
      <c r="I110" s="27"/>
      <c r="J110" s="27"/>
      <c r="K110" s="27"/>
    </row>
    <row r="111" spans="1:13" x14ac:dyDescent="0.25">
      <c r="A111" s="25"/>
      <c r="B111" s="25"/>
      <c r="C111" s="187"/>
      <c r="D111" s="187"/>
      <c r="E111" s="187"/>
      <c r="F111" s="187"/>
      <c r="G111" s="188"/>
    </row>
    <row r="112" spans="1:13" x14ac:dyDescent="0.25">
      <c r="A112" s="25"/>
      <c r="B112" s="25"/>
      <c r="C112" s="187"/>
      <c r="D112" s="187"/>
      <c r="E112" s="187"/>
      <c r="F112" s="187"/>
      <c r="G112" s="188"/>
    </row>
    <row r="113" spans="1:13" x14ac:dyDescent="0.25">
      <c r="A113" s="25"/>
      <c r="B113" s="25"/>
      <c r="C113" s="187"/>
      <c r="D113" s="187"/>
      <c r="E113" s="187"/>
      <c r="F113" s="187"/>
      <c r="G113" s="188"/>
    </row>
    <row r="114" spans="1:13" x14ac:dyDescent="0.25">
      <c r="A114" s="25"/>
      <c r="B114" s="25"/>
      <c r="C114" s="187"/>
      <c r="D114" s="187"/>
      <c r="E114" s="187"/>
      <c r="F114" s="187"/>
      <c r="G114" s="188"/>
    </row>
    <row r="115" spans="1:13" x14ac:dyDescent="0.25">
      <c r="A115" s="25"/>
      <c r="B115" s="25"/>
      <c r="C115" s="187"/>
      <c r="D115" s="187"/>
      <c r="E115" s="187"/>
      <c r="F115" s="187"/>
      <c r="G115" s="188"/>
    </row>
    <row r="116" spans="1:13" x14ac:dyDescent="0.25">
      <c r="A116" s="25"/>
      <c r="B116" s="25"/>
      <c r="C116" s="187"/>
      <c r="D116" s="187"/>
      <c r="E116" s="187"/>
      <c r="F116" s="187"/>
      <c r="G116" s="188"/>
    </row>
    <row r="117" spans="1:13" x14ac:dyDescent="0.25">
      <c r="A117" s="25"/>
      <c r="B117" s="25"/>
      <c r="C117" s="187"/>
      <c r="D117" s="187"/>
      <c r="E117" s="187"/>
      <c r="F117" s="187"/>
      <c r="G117" s="188"/>
    </row>
    <row r="118" spans="1:13" x14ac:dyDescent="0.25">
      <c r="A118" s="25"/>
      <c r="B118" s="25"/>
      <c r="C118" s="187"/>
      <c r="D118" s="187"/>
      <c r="E118" s="187"/>
      <c r="F118" s="187"/>
      <c r="G118" s="188"/>
    </row>
    <row r="119" spans="1:13" x14ac:dyDescent="0.25">
      <c r="A119" s="25"/>
      <c r="B119" s="25"/>
      <c r="C119" s="187"/>
      <c r="D119" s="187"/>
      <c r="E119" s="187"/>
      <c r="F119" s="187"/>
      <c r="G119" s="188"/>
    </row>
    <row r="120" spans="1:13" x14ac:dyDescent="0.25">
      <c r="A120" s="25"/>
      <c r="B120" s="25"/>
      <c r="C120" s="187"/>
      <c r="D120" s="187"/>
      <c r="E120" s="187"/>
      <c r="F120" s="187"/>
      <c r="G120" s="188"/>
    </row>
    <row r="121" spans="1:13" x14ac:dyDescent="0.25">
      <c r="A121" s="25"/>
      <c r="B121" s="25"/>
      <c r="C121" s="187"/>
      <c r="D121" s="187"/>
      <c r="E121" s="187"/>
      <c r="F121" s="187"/>
      <c r="G121" s="188"/>
    </row>
    <row r="122" spans="1:13" x14ac:dyDescent="0.25">
      <c r="A122" s="25"/>
      <c r="B122" s="25"/>
      <c r="C122" s="187"/>
      <c r="D122" s="187"/>
      <c r="E122" s="187"/>
      <c r="F122" s="187"/>
      <c r="G122" s="188"/>
    </row>
    <row r="123" spans="1:13" x14ac:dyDescent="0.25">
      <c r="A123" s="25"/>
      <c r="B123" s="25"/>
      <c r="C123" s="187"/>
      <c r="D123" s="187"/>
      <c r="E123" s="187"/>
      <c r="F123" s="187"/>
      <c r="G123" s="188"/>
    </row>
    <row r="124" spans="1:13" x14ac:dyDescent="0.25">
      <c r="A124" s="25"/>
      <c r="B124" s="25"/>
      <c r="C124" s="187"/>
      <c r="D124" s="187"/>
      <c r="E124" s="187"/>
      <c r="F124" s="187"/>
      <c r="G124" s="188"/>
    </row>
    <row r="125" spans="1:13" s="26" customFormat="1" x14ac:dyDescent="0.25">
      <c r="A125" s="25"/>
      <c r="B125" s="25"/>
      <c r="C125" s="187"/>
      <c r="D125" s="187"/>
      <c r="E125" s="187"/>
      <c r="F125" s="187"/>
      <c r="G125" s="188"/>
      <c r="H125" s="3"/>
      <c r="I125" s="3"/>
      <c r="J125" s="3"/>
      <c r="K125" s="3"/>
      <c r="L125" s="3"/>
      <c r="M125" s="3"/>
    </row>
    <row r="126" spans="1:13" s="26" customFormat="1" x14ac:dyDescent="0.25">
      <c r="A126" s="25"/>
      <c r="B126" s="25"/>
      <c r="C126" s="187"/>
      <c r="D126" s="187"/>
      <c r="E126" s="187"/>
      <c r="F126" s="187"/>
      <c r="G126" s="188"/>
      <c r="H126" s="3"/>
      <c r="I126" s="3"/>
      <c r="J126" s="3"/>
      <c r="K126" s="3"/>
      <c r="L126" s="3"/>
      <c r="M126" s="3"/>
    </row>
    <row r="127" spans="1:13" s="26" customFormat="1" x14ac:dyDescent="0.25">
      <c r="A127" s="25"/>
      <c r="B127" s="25"/>
      <c r="C127" s="187"/>
      <c r="D127" s="187"/>
      <c r="E127" s="187"/>
      <c r="F127" s="187"/>
      <c r="G127" s="188"/>
      <c r="H127" s="3"/>
      <c r="I127" s="3"/>
      <c r="J127" s="3"/>
      <c r="K127" s="3"/>
      <c r="L127" s="3"/>
      <c r="M127" s="3"/>
    </row>
    <row r="128" spans="1:13" s="26" customFormat="1" x14ac:dyDescent="0.25">
      <c r="A128" s="25"/>
      <c r="B128" s="25"/>
      <c r="C128" s="187"/>
      <c r="D128" s="187"/>
      <c r="E128" s="187"/>
      <c r="F128" s="187"/>
      <c r="G128" s="188"/>
      <c r="H128" s="3"/>
      <c r="I128" s="3"/>
      <c r="J128" s="3"/>
      <c r="K128" s="3"/>
      <c r="L128" s="3"/>
      <c r="M128" s="3"/>
    </row>
    <row r="129" spans="1:13" s="26" customFormat="1" x14ac:dyDescent="0.25">
      <c r="A129" s="25"/>
      <c r="B129" s="25"/>
      <c r="C129" s="187"/>
      <c r="D129" s="187"/>
      <c r="E129" s="187"/>
      <c r="F129" s="187"/>
      <c r="G129" s="188"/>
      <c r="H129" s="3"/>
      <c r="I129" s="3"/>
      <c r="J129" s="3"/>
      <c r="K129" s="3"/>
      <c r="L129" s="3"/>
      <c r="M129" s="3"/>
    </row>
    <row r="130" spans="1:13" s="26" customFormat="1" x14ac:dyDescent="0.25">
      <c r="A130" s="25"/>
      <c r="B130" s="25"/>
      <c r="C130" s="187"/>
      <c r="D130" s="187"/>
      <c r="E130" s="187"/>
      <c r="F130" s="187"/>
      <c r="G130" s="188"/>
      <c r="H130" s="3"/>
      <c r="I130" s="3"/>
      <c r="J130" s="3"/>
      <c r="K130" s="3"/>
      <c r="L130" s="3"/>
      <c r="M130" s="3"/>
    </row>
    <row r="131" spans="1:13" s="26" customFormat="1" x14ac:dyDescent="0.25">
      <c r="A131" s="25"/>
      <c r="B131" s="25"/>
      <c r="C131" s="187"/>
      <c r="D131" s="187"/>
      <c r="E131" s="187"/>
      <c r="F131" s="187"/>
      <c r="G131" s="188"/>
      <c r="H131" s="3"/>
      <c r="I131" s="3"/>
      <c r="J131" s="3"/>
      <c r="K131" s="3"/>
      <c r="L131" s="3"/>
      <c r="M131" s="3"/>
    </row>
    <row r="132" spans="1:13" s="26" customFormat="1" x14ac:dyDescent="0.25">
      <c r="A132" s="25"/>
      <c r="B132" s="25"/>
      <c r="C132" s="187"/>
      <c r="D132" s="187"/>
      <c r="E132" s="187"/>
      <c r="F132" s="187"/>
      <c r="G132" s="188"/>
      <c r="H132" s="3"/>
      <c r="I132" s="3"/>
      <c r="J132" s="3"/>
      <c r="K132" s="3"/>
      <c r="L132" s="3"/>
      <c r="M132" s="3"/>
    </row>
    <row r="133" spans="1:13" s="26" customFormat="1" x14ac:dyDescent="0.25">
      <c r="A133" s="25"/>
      <c r="B133" s="25"/>
      <c r="C133" s="187"/>
      <c r="D133" s="187"/>
      <c r="E133" s="187"/>
      <c r="F133" s="187"/>
      <c r="G133" s="188"/>
      <c r="H133" s="3"/>
      <c r="I133" s="3"/>
      <c r="J133" s="3"/>
      <c r="K133" s="3"/>
      <c r="L133" s="3"/>
      <c r="M133" s="3"/>
    </row>
    <row r="134" spans="1:13" s="26" customFormat="1" x14ac:dyDescent="0.25">
      <c r="A134" s="25"/>
      <c r="B134" s="25"/>
      <c r="C134" s="187"/>
      <c r="D134" s="187"/>
      <c r="E134" s="187"/>
      <c r="F134" s="187"/>
      <c r="G134" s="188"/>
      <c r="H134" s="3"/>
      <c r="I134" s="3"/>
      <c r="J134" s="3"/>
      <c r="K134" s="3"/>
      <c r="L134" s="3"/>
      <c r="M134" s="3"/>
    </row>
    <row r="135" spans="1:13" s="26" customFormat="1" x14ac:dyDescent="0.25">
      <c r="A135" s="25"/>
      <c r="B135" s="25"/>
      <c r="C135" s="187"/>
      <c r="D135" s="187"/>
      <c r="E135" s="187"/>
      <c r="F135" s="187"/>
      <c r="G135" s="188"/>
      <c r="H135" s="3"/>
      <c r="I135" s="3"/>
      <c r="J135" s="3"/>
      <c r="K135" s="3"/>
      <c r="L135" s="3"/>
      <c r="M135" s="3"/>
    </row>
    <row r="136" spans="1:13" s="26" customFormat="1" x14ac:dyDescent="0.25">
      <c r="A136" s="25"/>
      <c r="B136" s="25"/>
      <c r="C136" s="187"/>
      <c r="D136" s="187"/>
      <c r="E136" s="187"/>
      <c r="F136" s="187"/>
      <c r="G136" s="188"/>
      <c r="H136" s="3"/>
      <c r="I136" s="3"/>
      <c r="J136" s="3"/>
      <c r="K136" s="3"/>
      <c r="L136" s="3"/>
      <c r="M136" s="3"/>
    </row>
    <row r="137" spans="1:13" s="26" customFormat="1" x14ac:dyDescent="0.25">
      <c r="A137" s="25"/>
      <c r="B137" s="25"/>
      <c r="C137" s="187"/>
      <c r="D137" s="187"/>
      <c r="E137" s="187"/>
      <c r="F137" s="187"/>
      <c r="G137" s="188"/>
      <c r="H137" s="3"/>
      <c r="I137" s="3"/>
      <c r="J137" s="3"/>
      <c r="K137" s="3"/>
      <c r="L137" s="3"/>
      <c r="M137" s="3"/>
    </row>
    <row r="138" spans="1:13" s="26" customFormat="1" x14ac:dyDescent="0.25">
      <c r="A138" s="25"/>
      <c r="B138" s="25"/>
      <c r="C138" s="187"/>
      <c r="D138" s="187"/>
      <c r="E138" s="187"/>
      <c r="F138" s="187"/>
      <c r="G138" s="188"/>
      <c r="H138" s="3"/>
      <c r="I138" s="3"/>
      <c r="J138" s="3"/>
      <c r="K138" s="3"/>
      <c r="L138" s="3"/>
      <c r="M138" s="3"/>
    </row>
    <row r="139" spans="1:13" s="26" customFormat="1" x14ac:dyDescent="0.25">
      <c r="A139" s="25"/>
      <c r="B139" s="25"/>
      <c r="C139" s="187"/>
      <c r="D139" s="187"/>
      <c r="E139" s="187"/>
      <c r="F139" s="187"/>
      <c r="G139" s="188"/>
      <c r="H139" s="3"/>
      <c r="I139" s="3"/>
      <c r="J139" s="3"/>
      <c r="K139" s="3"/>
      <c r="L139" s="3"/>
      <c r="M139" s="3"/>
    </row>
    <row r="140" spans="1:13" s="26" customFormat="1" x14ac:dyDescent="0.25">
      <c r="A140" s="25"/>
      <c r="B140" s="25"/>
      <c r="C140" s="187"/>
      <c r="D140" s="187"/>
      <c r="E140" s="187"/>
      <c r="F140" s="187"/>
      <c r="G140" s="188"/>
      <c r="H140" s="3"/>
      <c r="I140" s="3"/>
      <c r="J140" s="3"/>
      <c r="K140" s="3"/>
      <c r="L140" s="3"/>
      <c r="M140" s="3"/>
    </row>
    <row r="141" spans="1:13" s="26" customFormat="1" x14ac:dyDescent="0.25">
      <c r="A141" s="25"/>
      <c r="B141" s="25"/>
      <c r="C141" s="187"/>
      <c r="D141" s="187"/>
      <c r="E141" s="187"/>
      <c r="F141" s="187"/>
      <c r="G141" s="188"/>
      <c r="H141" s="3"/>
      <c r="I141" s="3"/>
      <c r="J141" s="3"/>
      <c r="K141" s="3"/>
      <c r="L141" s="3"/>
      <c r="M141" s="3"/>
    </row>
    <row r="142" spans="1:13" s="26" customFormat="1" x14ac:dyDescent="0.25">
      <c r="A142" s="25"/>
      <c r="B142" s="25"/>
      <c r="C142" s="187"/>
      <c r="D142" s="187"/>
      <c r="E142" s="187"/>
      <c r="F142" s="187"/>
      <c r="G142" s="188"/>
      <c r="H142" s="3"/>
      <c r="I142" s="3"/>
      <c r="J142" s="3"/>
      <c r="K142" s="3"/>
      <c r="L142" s="3"/>
      <c r="M142" s="3"/>
    </row>
    <row r="143" spans="1:13" s="26" customFormat="1" x14ac:dyDescent="0.25">
      <c r="A143" s="25"/>
      <c r="B143" s="25"/>
      <c r="C143" s="187"/>
      <c r="D143" s="187"/>
      <c r="E143" s="187"/>
      <c r="F143" s="187"/>
      <c r="G143" s="188"/>
      <c r="H143" s="3"/>
      <c r="I143" s="3"/>
      <c r="J143" s="3"/>
      <c r="K143" s="3"/>
      <c r="L143" s="3"/>
      <c r="M143" s="3"/>
    </row>
    <row r="144" spans="1:13" s="26" customFormat="1" x14ac:dyDescent="0.25">
      <c r="A144" s="25"/>
      <c r="B144" s="25"/>
      <c r="C144" s="187"/>
      <c r="D144" s="187"/>
      <c r="E144" s="187"/>
      <c r="F144" s="187"/>
      <c r="G144" s="188"/>
      <c r="H144" s="3"/>
      <c r="I144" s="3"/>
      <c r="J144" s="3"/>
      <c r="K144" s="3"/>
      <c r="L144" s="3"/>
      <c r="M144" s="3"/>
    </row>
    <row r="145" spans="1:13" s="26" customFormat="1" x14ac:dyDescent="0.25">
      <c r="A145" s="25"/>
      <c r="B145" s="25"/>
      <c r="C145" s="187"/>
      <c r="D145" s="187"/>
      <c r="E145" s="187"/>
      <c r="F145" s="187"/>
      <c r="G145" s="188"/>
      <c r="H145" s="3"/>
      <c r="I145" s="3"/>
      <c r="J145" s="3"/>
      <c r="K145" s="3"/>
      <c r="L145" s="3"/>
      <c r="M145" s="3"/>
    </row>
    <row r="146" spans="1:13" s="26" customFormat="1" x14ac:dyDescent="0.25">
      <c r="A146" s="25"/>
      <c r="B146" s="25"/>
      <c r="C146" s="187"/>
      <c r="D146" s="187"/>
      <c r="E146" s="187"/>
      <c r="F146" s="187"/>
      <c r="G146" s="188"/>
      <c r="H146" s="3"/>
      <c r="I146" s="3"/>
      <c r="J146" s="3"/>
      <c r="K146" s="3"/>
      <c r="L146" s="3"/>
      <c r="M146" s="3"/>
    </row>
    <row r="147" spans="1:13" s="26" customFormat="1" x14ac:dyDescent="0.25">
      <c r="A147" s="25"/>
      <c r="B147" s="25"/>
      <c r="C147" s="187"/>
      <c r="D147" s="187"/>
      <c r="E147" s="187"/>
      <c r="F147" s="187"/>
      <c r="G147" s="188"/>
      <c r="H147" s="3"/>
      <c r="I147" s="3"/>
      <c r="J147" s="3"/>
      <c r="K147" s="3"/>
      <c r="L147" s="3"/>
      <c r="M147" s="3"/>
    </row>
    <row r="148" spans="1:13" s="26" customFormat="1" x14ac:dyDescent="0.25">
      <c r="A148" s="25"/>
      <c r="B148" s="25"/>
      <c r="C148" s="187"/>
      <c r="D148" s="187"/>
      <c r="E148" s="187"/>
      <c r="F148" s="187"/>
      <c r="G148" s="188"/>
      <c r="H148" s="3"/>
      <c r="I148" s="3"/>
      <c r="J148" s="3"/>
      <c r="K148" s="3"/>
      <c r="L148" s="3"/>
      <c r="M148" s="3"/>
    </row>
    <row r="149" spans="1:13" s="26" customFormat="1" x14ac:dyDescent="0.25">
      <c r="A149" s="25"/>
      <c r="B149" s="25"/>
      <c r="C149" s="187"/>
      <c r="D149" s="187"/>
      <c r="E149" s="187"/>
      <c r="F149" s="187"/>
      <c r="G149" s="188"/>
      <c r="H149" s="3"/>
      <c r="I149" s="3"/>
      <c r="J149" s="3"/>
      <c r="K149" s="3"/>
      <c r="L149" s="3"/>
      <c r="M149" s="3"/>
    </row>
    <row r="150" spans="1:13" s="26" customFormat="1" x14ac:dyDescent="0.25">
      <c r="A150" s="25"/>
      <c r="B150" s="25"/>
      <c r="C150" s="187"/>
      <c r="D150" s="187"/>
      <c r="E150" s="187"/>
      <c r="F150" s="187"/>
      <c r="G150" s="188"/>
      <c r="H150" s="3"/>
      <c r="I150" s="3"/>
      <c r="J150" s="3"/>
      <c r="K150" s="3"/>
      <c r="L150" s="3"/>
      <c r="M150" s="3"/>
    </row>
    <row r="151" spans="1:13" s="26" customFormat="1" x14ac:dyDescent="0.25">
      <c r="A151" s="25"/>
      <c r="B151" s="25"/>
      <c r="C151" s="187"/>
      <c r="D151" s="187"/>
      <c r="E151" s="187"/>
      <c r="F151" s="187"/>
      <c r="G151" s="188"/>
      <c r="H151" s="3"/>
      <c r="I151" s="3"/>
      <c r="J151" s="3"/>
      <c r="K151" s="3"/>
      <c r="L151" s="3"/>
      <c r="M151" s="3"/>
    </row>
    <row r="152" spans="1:13" s="26" customFormat="1" x14ac:dyDescent="0.25">
      <c r="A152" s="25"/>
      <c r="B152" s="25"/>
      <c r="C152" s="187"/>
      <c r="D152" s="187"/>
      <c r="E152" s="187"/>
      <c r="F152" s="187"/>
      <c r="G152" s="188"/>
      <c r="H152" s="3"/>
      <c r="I152" s="3"/>
      <c r="J152" s="3"/>
      <c r="K152" s="3"/>
      <c r="L152" s="3"/>
      <c r="M152" s="3"/>
    </row>
    <row r="153" spans="1:13" s="26" customFormat="1" x14ac:dyDescent="0.25">
      <c r="A153" s="25"/>
      <c r="B153" s="25"/>
      <c r="C153" s="187"/>
      <c r="D153" s="187"/>
      <c r="E153" s="187"/>
      <c r="F153" s="187"/>
      <c r="G153" s="188"/>
      <c r="H153" s="3"/>
      <c r="I153" s="3"/>
      <c r="J153" s="3"/>
      <c r="K153" s="3"/>
      <c r="L153" s="3"/>
      <c r="M153" s="3"/>
    </row>
    <row r="154" spans="1:13" s="26" customFormat="1" x14ac:dyDescent="0.25">
      <c r="A154" s="25"/>
      <c r="B154" s="25"/>
      <c r="C154" s="187"/>
      <c r="D154" s="187"/>
      <c r="E154" s="187"/>
      <c r="F154" s="187"/>
      <c r="G154" s="188"/>
      <c r="H154" s="3"/>
      <c r="I154" s="3"/>
      <c r="J154" s="3"/>
      <c r="K154" s="3"/>
      <c r="L154" s="3"/>
      <c r="M154" s="3"/>
    </row>
    <row r="155" spans="1:13" s="26" customFormat="1" x14ac:dyDescent="0.25">
      <c r="A155" s="25"/>
      <c r="B155" s="25"/>
      <c r="C155" s="187"/>
      <c r="D155" s="187"/>
      <c r="E155" s="187"/>
      <c r="F155" s="187"/>
      <c r="G155" s="188"/>
      <c r="H155" s="3"/>
      <c r="I155" s="3"/>
      <c r="J155" s="3"/>
      <c r="K155" s="3"/>
      <c r="L155" s="3"/>
      <c r="M155" s="3"/>
    </row>
    <row r="156" spans="1:13" s="26" customFormat="1" x14ac:dyDescent="0.25">
      <c r="A156" s="25"/>
      <c r="B156" s="25"/>
      <c r="C156" s="187"/>
      <c r="D156" s="187"/>
      <c r="E156" s="187"/>
      <c r="F156" s="187"/>
      <c r="G156" s="188"/>
      <c r="H156" s="3"/>
      <c r="I156" s="3"/>
      <c r="J156" s="3"/>
      <c r="K156" s="3"/>
      <c r="L156" s="3"/>
      <c r="M156" s="3"/>
    </row>
    <row r="157" spans="1:13" s="26" customFormat="1" x14ac:dyDescent="0.25">
      <c r="A157" s="25"/>
      <c r="B157" s="25"/>
      <c r="C157" s="187"/>
      <c r="D157" s="187"/>
      <c r="E157" s="187"/>
      <c r="F157" s="187"/>
      <c r="G157" s="188"/>
      <c r="H157" s="3"/>
      <c r="I157" s="3"/>
      <c r="J157" s="3"/>
      <c r="K157" s="3"/>
      <c r="L157" s="3"/>
      <c r="M157" s="3"/>
    </row>
    <row r="158" spans="1:13" s="26" customFormat="1" x14ac:dyDescent="0.25">
      <c r="A158" s="25"/>
      <c r="B158" s="25"/>
      <c r="G158" s="3"/>
      <c r="H158" s="3"/>
      <c r="I158" s="3"/>
      <c r="J158" s="3"/>
      <c r="K158" s="3"/>
      <c r="L158" s="3"/>
      <c r="M158" s="3"/>
    </row>
    <row r="159" spans="1:13" s="26" customFormat="1" x14ac:dyDescent="0.25">
      <c r="A159" s="25"/>
      <c r="B159" s="25"/>
      <c r="G159" s="3"/>
      <c r="H159" s="3"/>
      <c r="I159" s="3"/>
      <c r="J159" s="3"/>
      <c r="K159" s="3"/>
      <c r="L159" s="3"/>
      <c r="M159" s="3"/>
    </row>
    <row r="160" spans="1:13" s="26" customFormat="1" x14ac:dyDescent="0.25">
      <c r="A160" s="25"/>
      <c r="B160" s="25"/>
      <c r="G160" s="3"/>
      <c r="H160" s="3"/>
      <c r="I160" s="3"/>
      <c r="J160" s="3"/>
      <c r="K160" s="3"/>
      <c r="L160" s="3"/>
      <c r="M160" s="3"/>
    </row>
    <row r="161" spans="1:13" s="26" customFormat="1" x14ac:dyDescent="0.25">
      <c r="A161" s="25"/>
      <c r="B161" s="25"/>
      <c r="G161" s="3"/>
      <c r="H161" s="3"/>
      <c r="I161" s="3"/>
      <c r="J161" s="3"/>
      <c r="K161" s="3"/>
      <c r="L161" s="3"/>
      <c r="M161" s="3"/>
    </row>
    <row r="162" spans="1:13" s="26" customFormat="1" x14ac:dyDescent="0.25">
      <c r="A162" s="25"/>
      <c r="B162" s="25"/>
      <c r="G162" s="3"/>
      <c r="H162" s="3"/>
      <c r="I162" s="3"/>
      <c r="J162" s="3"/>
      <c r="K162" s="3"/>
      <c r="L162" s="3"/>
      <c r="M162" s="3"/>
    </row>
    <row r="163" spans="1:13" s="26" customFormat="1" x14ac:dyDescent="0.25">
      <c r="A163" s="25"/>
      <c r="B163" s="25"/>
      <c r="G163" s="3"/>
      <c r="H163" s="3"/>
      <c r="I163" s="3"/>
      <c r="J163" s="3"/>
      <c r="K163" s="3"/>
      <c r="L163" s="3"/>
      <c r="M163" s="3"/>
    </row>
    <row r="164" spans="1:13" s="26" customFormat="1" x14ac:dyDescent="0.25">
      <c r="A164" s="25"/>
      <c r="B164" s="25"/>
      <c r="G164" s="3"/>
      <c r="H164" s="3"/>
      <c r="I164" s="3"/>
      <c r="J164" s="3"/>
      <c r="K164" s="3"/>
      <c r="L164" s="3"/>
      <c r="M164" s="3"/>
    </row>
    <row r="165" spans="1:13" s="26" customFormat="1" x14ac:dyDescent="0.25">
      <c r="A165" s="25"/>
      <c r="B165" s="25"/>
      <c r="G165" s="3"/>
      <c r="H165" s="3"/>
      <c r="I165" s="3"/>
      <c r="J165" s="3"/>
      <c r="K165" s="3"/>
      <c r="L165" s="3"/>
      <c r="M165" s="3"/>
    </row>
    <row r="166" spans="1:13" s="26" customFormat="1" x14ac:dyDescent="0.25">
      <c r="A166" s="25"/>
      <c r="B166" s="25"/>
      <c r="G166" s="3"/>
      <c r="H166" s="3"/>
      <c r="I166" s="3"/>
      <c r="J166" s="3"/>
      <c r="K166" s="3"/>
      <c r="L166" s="3"/>
      <c r="M166" s="3"/>
    </row>
    <row r="167" spans="1:13" s="26" customFormat="1" x14ac:dyDescent="0.25">
      <c r="A167" s="25"/>
      <c r="B167" s="25"/>
      <c r="G167" s="3"/>
      <c r="H167" s="3"/>
      <c r="I167" s="3"/>
      <c r="J167" s="3"/>
      <c r="K167" s="3"/>
      <c r="L167" s="3"/>
      <c r="M167" s="3"/>
    </row>
    <row r="168" spans="1:13" s="26" customFormat="1" x14ac:dyDescent="0.25">
      <c r="A168" s="25"/>
      <c r="B168" s="25"/>
      <c r="G168" s="3"/>
      <c r="H168" s="3"/>
      <c r="I168" s="3"/>
      <c r="J168" s="3"/>
      <c r="K168" s="3"/>
      <c r="L168" s="3"/>
      <c r="M168" s="3"/>
    </row>
    <row r="169" spans="1:13" s="26" customFormat="1" x14ac:dyDescent="0.25">
      <c r="A169" s="25"/>
      <c r="B169" s="25"/>
      <c r="G169" s="3"/>
      <c r="H169" s="3"/>
      <c r="I169" s="3"/>
      <c r="J169" s="3"/>
      <c r="K169" s="3"/>
      <c r="L169" s="3"/>
      <c r="M169" s="3"/>
    </row>
    <row r="170" spans="1:13" s="26" customFormat="1" x14ac:dyDescent="0.25">
      <c r="A170" s="25"/>
      <c r="B170" s="25"/>
      <c r="G170" s="3"/>
      <c r="H170" s="3"/>
      <c r="I170" s="3"/>
      <c r="J170" s="3"/>
      <c r="K170" s="3"/>
      <c r="L170" s="3"/>
      <c r="M170" s="3"/>
    </row>
    <row r="171" spans="1:13" s="26" customFormat="1" x14ac:dyDescent="0.25">
      <c r="A171" s="25"/>
      <c r="B171" s="25"/>
      <c r="G171" s="3"/>
      <c r="H171" s="3"/>
      <c r="I171" s="3"/>
      <c r="J171" s="3"/>
      <c r="K171" s="3"/>
      <c r="L171" s="3"/>
      <c r="M171" s="3"/>
    </row>
    <row r="172" spans="1:13" s="26" customFormat="1" x14ac:dyDescent="0.25">
      <c r="A172" s="25"/>
      <c r="B172" s="25"/>
      <c r="G172" s="3"/>
      <c r="H172" s="3"/>
      <c r="I172" s="3"/>
      <c r="J172" s="3"/>
      <c r="K172" s="3"/>
      <c r="L172" s="3"/>
      <c r="M172" s="3"/>
    </row>
    <row r="173" spans="1:13" s="26" customFormat="1" x14ac:dyDescent="0.25">
      <c r="A173" s="25"/>
      <c r="G173" s="3"/>
      <c r="H173" s="3"/>
      <c r="I173" s="3"/>
      <c r="J173" s="3"/>
      <c r="K173" s="3"/>
      <c r="L173" s="3"/>
      <c r="M173" s="3"/>
    </row>
    <row r="174" spans="1:13" s="26" customFormat="1" x14ac:dyDescent="0.25">
      <c r="A174" s="25"/>
      <c r="G174" s="3"/>
      <c r="H174" s="3"/>
      <c r="I174" s="3"/>
      <c r="J174" s="3"/>
      <c r="K174" s="3"/>
      <c r="L174" s="3"/>
      <c r="M174" s="3"/>
    </row>
    <row r="175" spans="1:13" s="26" customFormat="1" x14ac:dyDescent="0.25">
      <c r="A175" s="25"/>
      <c r="G175" s="3"/>
      <c r="H175" s="3"/>
      <c r="I175" s="3"/>
      <c r="J175" s="3"/>
      <c r="K175" s="3"/>
      <c r="L175" s="3"/>
      <c r="M175" s="3"/>
    </row>
    <row r="176" spans="1:13" s="26" customFormat="1" x14ac:dyDescent="0.25">
      <c r="A176" s="25"/>
      <c r="G176" s="3"/>
      <c r="H176" s="3"/>
      <c r="I176" s="3"/>
      <c r="J176" s="3"/>
      <c r="K176" s="3"/>
      <c r="L176" s="3"/>
      <c r="M176" s="3"/>
    </row>
    <row r="177" spans="1:13" s="26" customFormat="1" x14ac:dyDescent="0.25">
      <c r="A177" s="25"/>
      <c r="G177" s="3"/>
      <c r="H177" s="3"/>
      <c r="I177" s="3"/>
      <c r="J177" s="3"/>
      <c r="K177" s="3"/>
      <c r="L177" s="3"/>
      <c r="M177" s="3"/>
    </row>
    <row r="178" spans="1:13" s="26" customFormat="1" x14ac:dyDescent="0.25">
      <c r="A178" s="25"/>
      <c r="G178" s="3"/>
      <c r="H178" s="3"/>
      <c r="I178" s="3"/>
      <c r="J178" s="3"/>
      <c r="K178" s="3"/>
      <c r="L178" s="3"/>
      <c r="M178" s="3"/>
    </row>
    <row r="179" spans="1:13" s="26" customFormat="1" x14ac:dyDescent="0.25">
      <c r="A179" s="25"/>
      <c r="G179" s="3"/>
      <c r="H179" s="3"/>
      <c r="I179" s="3"/>
      <c r="J179" s="3"/>
      <c r="K179" s="3"/>
      <c r="L179" s="3"/>
      <c r="M179" s="3"/>
    </row>
    <row r="180" spans="1:13" s="26" customFormat="1" x14ac:dyDescent="0.25">
      <c r="A180" s="25"/>
      <c r="G180" s="3"/>
      <c r="H180" s="3"/>
      <c r="I180" s="3"/>
      <c r="J180" s="3"/>
      <c r="K180" s="3"/>
      <c r="L180" s="3"/>
      <c r="M180" s="3"/>
    </row>
    <row r="181" spans="1:13" s="26" customFormat="1" x14ac:dyDescent="0.25">
      <c r="A181" s="25"/>
      <c r="G181" s="3"/>
      <c r="H181" s="3"/>
      <c r="I181" s="3"/>
      <c r="J181" s="3"/>
      <c r="K181" s="3"/>
      <c r="L181" s="3"/>
      <c r="M181" s="3"/>
    </row>
    <row r="182" spans="1:13" s="26" customFormat="1" x14ac:dyDescent="0.25">
      <c r="A182" s="25"/>
      <c r="G182" s="3"/>
      <c r="H182" s="3"/>
      <c r="I182" s="3"/>
      <c r="J182" s="3"/>
      <c r="K182" s="3"/>
      <c r="L182" s="3"/>
      <c r="M182" s="3"/>
    </row>
    <row r="183" spans="1:13" s="26" customFormat="1" x14ac:dyDescent="0.25">
      <c r="A183" s="25"/>
      <c r="G183" s="3"/>
      <c r="H183" s="3"/>
      <c r="I183" s="3"/>
      <c r="J183" s="3"/>
      <c r="K183" s="3"/>
      <c r="L183" s="3"/>
      <c r="M183" s="3"/>
    </row>
    <row r="184" spans="1:13" s="26" customFormat="1" x14ac:dyDescent="0.25">
      <c r="A184" s="25"/>
      <c r="G184" s="3"/>
      <c r="H184" s="3"/>
      <c r="I184" s="3"/>
      <c r="J184" s="3"/>
      <c r="K184" s="3"/>
      <c r="L184" s="3"/>
      <c r="M184" s="3"/>
    </row>
    <row r="185" spans="1:13" s="26" customFormat="1" x14ac:dyDescent="0.25">
      <c r="A185" s="25"/>
      <c r="G185" s="3"/>
      <c r="H185" s="3"/>
      <c r="I185" s="3"/>
      <c r="J185" s="3"/>
      <c r="K185" s="3"/>
      <c r="L185" s="3"/>
      <c r="M185" s="3"/>
    </row>
    <row r="186" spans="1:13" s="26" customFormat="1" x14ac:dyDescent="0.25">
      <c r="A186" s="25"/>
      <c r="G186" s="3"/>
      <c r="H186" s="3"/>
      <c r="I186" s="3"/>
      <c r="J186" s="3"/>
      <c r="K186" s="3"/>
      <c r="L186" s="3"/>
      <c r="M186" s="3"/>
    </row>
    <row r="187" spans="1:13" s="26" customFormat="1" x14ac:dyDescent="0.25">
      <c r="A187" s="25"/>
      <c r="G187" s="3"/>
      <c r="H187" s="3"/>
      <c r="I187" s="3"/>
      <c r="J187" s="3"/>
      <c r="K187" s="3"/>
      <c r="L187" s="3"/>
      <c r="M187" s="3"/>
    </row>
    <row r="188" spans="1:13" s="26" customFormat="1" x14ac:dyDescent="0.25">
      <c r="A188" s="25"/>
      <c r="G188" s="3"/>
      <c r="H188" s="3"/>
      <c r="I188" s="3"/>
      <c r="J188" s="3"/>
      <c r="K188" s="3"/>
      <c r="L188" s="3"/>
      <c r="M188" s="3"/>
    </row>
    <row r="189" spans="1:13" s="26" customFormat="1" x14ac:dyDescent="0.25">
      <c r="A189" s="25"/>
      <c r="G189" s="3"/>
      <c r="H189" s="3"/>
      <c r="I189" s="3"/>
      <c r="J189" s="3"/>
      <c r="K189" s="3"/>
      <c r="L189" s="3"/>
      <c r="M189" s="3"/>
    </row>
    <row r="190" spans="1:13" s="26" customFormat="1" x14ac:dyDescent="0.25">
      <c r="A190" s="25"/>
      <c r="G190" s="3"/>
      <c r="H190" s="3"/>
      <c r="I190" s="3"/>
      <c r="J190" s="3"/>
      <c r="K190" s="3"/>
      <c r="L190" s="3"/>
      <c r="M190" s="3"/>
    </row>
    <row r="191" spans="1:13" s="26" customFormat="1" x14ac:dyDescent="0.25">
      <c r="A191" s="25"/>
      <c r="G191" s="3"/>
      <c r="H191" s="3"/>
      <c r="I191" s="3"/>
      <c r="J191" s="3"/>
      <c r="K191" s="3"/>
      <c r="L191" s="3"/>
      <c r="M191" s="3"/>
    </row>
    <row r="192" spans="1:13" s="26" customFormat="1" x14ac:dyDescent="0.25">
      <c r="A192" s="25"/>
      <c r="G192" s="3"/>
      <c r="H192" s="3"/>
      <c r="I192" s="3"/>
      <c r="J192" s="3"/>
      <c r="K192" s="3"/>
      <c r="L192" s="3"/>
      <c r="M192" s="3"/>
    </row>
    <row r="193" spans="1:13" s="26" customFormat="1" x14ac:dyDescent="0.25">
      <c r="A193" s="25"/>
      <c r="G193" s="3"/>
      <c r="H193" s="3"/>
      <c r="I193" s="3"/>
      <c r="J193" s="3"/>
      <c r="K193" s="3"/>
      <c r="L193" s="3"/>
      <c r="M193" s="3"/>
    </row>
    <row r="194" spans="1:13" s="26" customFormat="1" x14ac:dyDescent="0.25">
      <c r="A194" s="25"/>
      <c r="G194" s="3"/>
      <c r="H194" s="3"/>
      <c r="I194" s="3"/>
      <c r="J194" s="3"/>
      <c r="K194" s="3"/>
      <c r="L194" s="3"/>
      <c r="M194" s="3"/>
    </row>
    <row r="195" spans="1:13" s="26" customFormat="1" x14ac:dyDescent="0.25">
      <c r="A195" s="25"/>
      <c r="G195" s="3"/>
      <c r="H195" s="3"/>
      <c r="I195" s="3"/>
      <c r="J195" s="3"/>
      <c r="K195" s="3"/>
      <c r="L195" s="3"/>
      <c r="M195" s="3"/>
    </row>
    <row r="196" spans="1:13" s="26" customFormat="1" x14ac:dyDescent="0.25">
      <c r="A196" s="25"/>
      <c r="G196" s="3"/>
      <c r="H196" s="3"/>
      <c r="I196" s="3"/>
      <c r="J196" s="3"/>
      <c r="K196" s="3"/>
      <c r="L196" s="3"/>
      <c r="M196" s="3"/>
    </row>
    <row r="197" spans="1:13" s="26" customFormat="1" x14ac:dyDescent="0.25">
      <c r="A197" s="25"/>
      <c r="G197" s="3"/>
      <c r="H197" s="3"/>
      <c r="I197" s="3"/>
      <c r="J197" s="3"/>
      <c r="K197" s="3"/>
      <c r="L197" s="3"/>
      <c r="M197" s="3"/>
    </row>
    <row r="198" spans="1:13" s="26" customFormat="1" x14ac:dyDescent="0.25">
      <c r="A198" s="25"/>
      <c r="G198" s="3"/>
      <c r="H198" s="3"/>
      <c r="I198" s="3"/>
      <c r="J198" s="3"/>
      <c r="K198" s="3"/>
      <c r="L198" s="3"/>
      <c r="M198" s="3"/>
    </row>
    <row r="199" spans="1:13" s="26" customFormat="1" x14ac:dyDescent="0.25">
      <c r="A199" s="25"/>
      <c r="G199" s="3"/>
      <c r="H199" s="3"/>
      <c r="I199" s="3"/>
      <c r="J199" s="3"/>
      <c r="K199" s="3"/>
      <c r="L199" s="3"/>
      <c r="M199" s="3"/>
    </row>
    <row r="200" spans="1:13" s="26" customFormat="1" x14ac:dyDescent="0.25">
      <c r="A200" s="25"/>
      <c r="G200" s="3"/>
      <c r="H200" s="3"/>
      <c r="I200" s="3"/>
      <c r="J200" s="3"/>
      <c r="K200" s="3"/>
      <c r="L200" s="3"/>
      <c r="M200" s="3"/>
    </row>
    <row r="201" spans="1:13" s="26" customFormat="1" x14ac:dyDescent="0.25">
      <c r="A201" s="25"/>
      <c r="G201" s="3"/>
      <c r="H201" s="3"/>
      <c r="I201" s="3"/>
      <c r="J201" s="3"/>
      <c r="K201" s="3"/>
      <c r="L201" s="3"/>
      <c r="M201" s="3"/>
    </row>
    <row r="202" spans="1:13" s="26" customFormat="1" x14ac:dyDescent="0.25">
      <c r="A202" s="25"/>
      <c r="G202" s="3"/>
      <c r="H202" s="3"/>
      <c r="I202" s="3"/>
      <c r="J202" s="3"/>
      <c r="K202" s="3"/>
      <c r="L202" s="3"/>
      <c r="M202" s="3"/>
    </row>
    <row r="203" spans="1:13" s="26" customFormat="1" x14ac:dyDescent="0.25">
      <c r="A203" s="25"/>
      <c r="G203" s="3"/>
      <c r="H203" s="3"/>
      <c r="I203" s="3"/>
      <c r="J203" s="3"/>
      <c r="K203" s="3"/>
      <c r="L203" s="3"/>
      <c r="M203" s="3"/>
    </row>
    <row r="204" spans="1:13" s="26" customFormat="1" x14ac:dyDescent="0.25">
      <c r="A204" s="25"/>
      <c r="G204" s="3"/>
      <c r="H204" s="3"/>
      <c r="I204" s="3"/>
      <c r="J204" s="3"/>
      <c r="K204" s="3"/>
      <c r="L204" s="3"/>
      <c r="M204" s="3"/>
    </row>
    <row r="205" spans="1:13" s="26" customFormat="1" x14ac:dyDescent="0.25">
      <c r="A205" s="25"/>
      <c r="G205" s="3"/>
      <c r="H205" s="3"/>
      <c r="I205" s="3"/>
      <c r="J205" s="3"/>
      <c r="K205" s="3"/>
      <c r="L205" s="3"/>
      <c r="M205" s="3"/>
    </row>
    <row r="206" spans="1:13" s="26" customFormat="1" x14ac:dyDescent="0.25">
      <c r="A206" s="25"/>
      <c r="G206" s="3"/>
      <c r="H206" s="3"/>
      <c r="I206" s="3"/>
      <c r="J206" s="3"/>
      <c r="K206" s="3"/>
      <c r="L206" s="3"/>
      <c r="M206" s="3"/>
    </row>
    <row r="207" spans="1:13" s="26" customFormat="1" x14ac:dyDescent="0.25">
      <c r="A207" s="25"/>
      <c r="G207" s="3"/>
      <c r="H207" s="3"/>
      <c r="I207" s="3"/>
      <c r="J207" s="3"/>
      <c r="K207" s="3"/>
      <c r="L207" s="3"/>
      <c r="M207" s="3"/>
    </row>
    <row r="208" spans="1:13" s="26" customFormat="1" x14ac:dyDescent="0.25">
      <c r="A208" s="25"/>
      <c r="G208" s="3"/>
      <c r="H208" s="3"/>
      <c r="I208" s="3"/>
      <c r="J208" s="3"/>
      <c r="K208" s="3"/>
      <c r="L208" s="3"/>
      <c r="M208" s="3"/>
    </row>
    <row r="209" spans="1:13" s="26" customFormat="1" x14ac:dyDescent="0.25">
      <c r="A209" s="25"/>
      <c r="G209" s="3"/>
      <c r="H209" s="3"/>
      <c r="I209" s="3"/>
      <c r="J209" s="3"/>
      <c r="K209" s="3"/>
      <c r="L209" s="3"/>
      <c r="M209" s="3"/>
    </row>
    <row r="210" spans="1:13" s="26" customFormat="1" x14ac:dyDescent="0.25">
      <c r="A210" s="25"/>
      <c r="G210" s="3"/>
      <c r="H210" s="3"/>
      <c r="I210" s="3"/>
      <c r="J210" s="3"/>
      <c r="K210" s="3"/>
      <c r="L210" s="3"/>
      <c r="M210" s="3"/>
    </row>
    <row r="211" spans="1:13" s="26" customFormat="1" x14ac:dyDescent="0.25">
      <c r="A211" s="25"/>
      <c r="G211" s="3"/>
      <c r="H211" s="3"/>
      <c r="I211" s="3"/>
      <c r="J211" s="3"/>
      <c r="K211" s="3"/>
      <c r="L211" s="3"/>
      <c r="M211" s="3"/>
    </row>
    <row r="212" spans="1:13" s="26" customFormat="1" x14ac:dyDescent="0.25">
      <c r="A212" s="25"/>
      <c r="G212" s="3"/>
      <c r="H212" s="3"/>
      <c r="I212" s="3"/>
      <c r="J212" s="3"/>
      <c r="K212" s="3"/>
      <c r="L212" s="3"/>
      <c r="M212" s="3"/>
    </row>
    <row r="213" spans="1:13" s="26" customFormat="1" x14ac:dyDescent="0.25">
      <c r="A213" s="25"/>
      <c r="G213" s="3"/>
      <c r="H213" s="3"/>
      <c r="I213" s="3"/>
      <c r="J213" s="3"/>
      <c r="K213" s="3"/>
      <c r="L213" s="3"/>
      <c r="M213" s="3"/>
    </row>
    <row r="214" spans="1:13" s="26" customFormat="1" x14ac:dyDescent="0.25">
      <c r="A214" s="25"/>
      <c r="G214" s="3"/>
      <c r="H214" s="3"/>
      <c r="I214" s="3"/>
      <c r="J214" s="3"/>
      <c r="K214" s="3"/>
      <c r="L214" s="3"/>
      <c r="M214" s="3"/>
    </row>
    <row r="215" spans="1:13" s="26" customFormat="1" x14ac:dyDescent="0.25">
      <c r="A215" s="25"/>
      <c r="G215" s="3"/>
      <c r="H215" s="3"/>
      <c r="I215" s="3"/>
      <c r="J215" s="3"/>
      <c r="K215" s="3"/>
      <c r="L215" s="3"/>
      <c r="M215" s="3"/>
    </row>
    <row r="216" spans="1:13" s="26" customFormat="1" x14ac:dyDescent="0.25">
      <c r="A216" s="25"/>
      <c r="G216" s="3"/>
      <c r="H216" s="3"/>
      <c r="I216" s="3"/>
      <c r="J216" s="3"/>
      <c r="K216" s="3"/>
      <c r="L216" s="3"/>
      <c r="M216" s="3"/>
    </row>
    <row r="217" spans="1:13" s="26" customFormat="1" x14ac:dyDescent="0.25">
      <c r="A217" s="25"/>
      <c r="G217" s="3"/>
      <c r="H217" s="3"/>
      <c r="I217" s="3"/>
      <c r="J217" s="3"/>
      <c r="K217" s="3"/>
      <c r="L217" s="3"/>
      <c r="M217" s="3"/>
    </row>
    <row r="218" spans="1:13" s="26" customFormat="1" x14ac:dyDescent="0.25">
      <c r="A218" s="25"/>
      <c r="G218" s="3"/>
      <c r="H218" s="3"/>
      <c r="I218" s="3"/>
      <c r="J218" s="3"/>
      <c r="K218" s="3"/>
      <c r="L218" s="3"/>
      <c r="M218" s="3"/>
    </row>
    <row r="219" spans="1:13" s="26" customFormat="1" x14ac:dyDescent="0.25">
      <c r="A219" s="25"/>
      <c r="G219" s="3"/>
      <c r="H219" s="3"/>
      <c r="I219" s="3"/>
      <c r="J219" s="3"/>
      <c r="K219" s="3"/>
      <c r="L219" s="3"/>
      <c r="M219" s="3"/>
    </row>
    <row r="220" spans="1:13" s="26" customFormat="1" x14ac:dyDescent="0.25">
      <c r="A220" s="25"/>
      <c r="G220" s="3"/>
      <c r="H220" s="3"/>
      <c r="I220" s="3"/>
      <c r="J220" s="3"/>
      <c r="K220" s="3"/>
      <c r="L220" s="3"/>
      <c r="M220" s="3"/>
    </row>
    <row r="221" spans="1:13" s="26" customFormat="1" x14ac:dyDescent="0.25">
      <c r="A221" s="25"/>
      <c r="G221" s="3"/>
      <c r="H221" s="3"/>
      <c r="I221" s="3"/>
      <c r="J221" s="3"/>
      <c r="K221" s="3"/>
      <c r="L221" s="3"/>
      <c r="M221" s="3"/>
    </row>
    <row r="222" spans="1:13" s="26" customFormat="1" x14ac:dyDescent="0.25">
      <c r="A222" s="25"/>
      <c r="G222" s="3"/>
      <c r="H222" s="3"/>
      <c r="I222" s="3"/>
      <c r="J222" s="3"/>
      <c r="K222" s="3"/>
      <c r="L222" s="3"/>
      <c r="M222" s="3"/>
    </row>
    <row r="223" spans="1:13" s="26" customFormat="1" x14ac:dyDescent="0.25">
      <c r="A223" s="25"/>
      <c r="G223" s="3"/>
      <c r="H223" s="3"/>
      <c r="I223" s="3"/>
      <c r="J223" s="3"/>
      <c r="K223" s="3"/>
      <c r="L223" s="3"/>
      <c r="M223" s="3"/>
    </row>
    <row r="224" spans="1:13" s="26" customFormat="1" x14ac:dyDescent="0.25">
      <c r="A224" s="25"/>
      <c r="G224" s="3"/>
      <c r="H224" s="3"/>
      <c r="I224" s="3"/>
      <c r="J224" s="3"/>
      <c r="K224" s="3"/>
      <c r="L224" s="3"/>
      <c r="M224" s="3"/>
    </row>
    <row r="225" spans="1:13" s="26" customFormat="1" x14ac:dyDescent="0.25">
      <c r="A225" s="25"/>
      <c r="G225" s="3"/>
      <c r="H225" s="3"/>
      <c r="I225" s="3"/>
      <c r="J225" s="3"/>
      <c r="K225" s="3"/>
      <c r="L225" s="3"/>
      <c r="M225" s="3"/>
    </row>
    <row r="226" spans="1:13" s="26" customFormat="1" x14ac:dyDescent="0.25">
      <c r="A226" s="25"/>
      <c r="G226" s="3"/>
      <c r="H226" s="3"/>
      <c r="I226" s="3"/>
      <c r="J226" s="3"/>
      <c r="K226" s="3"/>
      <c r="L226" s="3"/>
      <c r="M226" s="3"/>
    </row>
    <row r="227" spans="1:13" s="26" customFormat="1" x14ac:dyDescent="0.25">
      <c r="A227" s="25"/>
      <c r="G227" s="3"/>
      <c r="H227" s="3"/>
      <c r="I227" s="3"/>
      <c r="J227" s="3"/>
      <c r="K227" s="3"/>
      <c r="L227" s="3"/>
      <c r="M227" s="3"/>
    </row>
    <row r="228" spans="1:13" s="26" customFormat="1" x14ac:dyDescent="0.25">
      <c r="A228" s="25"/>
      <c r="G228" s="3"/>
      <c r="H228" s="3"/>
      <c r="I228" s="3"/>
      <c r="J228" s="3"/>
      <c r="K228" s="3"/>
      <c r="L228" s="3"/>
      <c r="M228" s="3"/>
    </row>
    <row r="229" spans="1:13" s="26" customFormat="1" x14ac:dyDescent="0.25">
      <c r="A229" s="25"/>
      <c r="G229" s="3"/>
      <c r="H229" s="3"/>
      <c r="I229" s="3"/>
      <c r="J229" s="3"/>
      <c r="K229" s="3"/>
      <c r="L229" s="3"/>
      <c r="M229" s="3"/>
    </row>
    <row r="230" spans="1:13" s="26" customFormat="1" x14ac:dyDescent="0.25">
      <c r="A230" s="25"/>
      <c r="G230" s="3"/>
      <c r="H230" s="3"/>
      <c r="I230" s="3"/>
      <c r="J230" s="3"/>
      <c r="K230" s="3"/>
      <c r="L230" s="3"/>
      <c r="M230" s="3"/>
    </row>
    <row r="231" spans="1:13" s="26" customFormat="1" x14ac:dyDescent="0.25">
      <c r="A231" s="25"/>
      <c r="G231" s="3"/>
      <c r="H231" s="3"/>
      <c r="I231" s="3"/>
      <c r="J231" s="3"/>
      <c r="K231" s="3"/>
      <c r="L231" s="3"/>
      <c r="M231" s="3"/>
    </row>
    <row r="232" spans="1:13" s="26" customFormat="1" x14ac:dyDescent="0.25">
      <c r="A232" s="25"/>
      <c r="G232" s="3"/>
      <c r="H232" s="3"/>
      <c r="I232" s="3"/>
      <c r="J232" s="3"/>
      <c r="K232" s="3"/>
      <c r="L232" s="3"/>
      <c r="M232" s="3"/>
    </row>
    <row r="233" spans="1:13" s="26" customFormat="1" x14ac:dyDescent="0.25">
      <c r="A233" s="25"/>
      <c r="G233" s="3"/>
      <c r="H233" s="3"/>
      <c r="I233" s="3"/>
      <c r="J233" s="3"/>
      <c r="K233" s="3"/>
      <c r="L233" s="3"/>
      <c r="M233" s="3"/>
    </row>
    <row r="234" spans="1:13" s="26" customFormat="1" x14ac:dyDescent="0.25">
      <c r="A234" s="25"/>
      <c r="G234" s="3"/>
      <c r="H234" s="3"/>
      <c r="I234" s="3"/>
      <c r="J234" s="3"/>
      <c r="K234" s="3"/>
      <c r="L234" s="3"/>
      <c r="M234" s="3"/>
    </row>
    <row r="235" spans="1:13" s="26" customFormat="1" x14ac:dyDescent="0.25">
      <c r="A235" s="25"/>
      <c r="G235" s="3"/>
      <c r="H235" s="3"/>
      <c r="I235" s="3"/>
      <c r="J235" s="3"/>
      <c r="K235" s="3"/>
      <c r="L235" s="3"/>
      <c r="M235" s="3"/>
    </row>
    <row r="236" spans="1:13" s="26" customFormat="1" x14ac:dyDescent="0.25">
      <c r="A236" s="25"/>
      <c r="G236" s="3"/>
      <c r="H236" s="3"/>
      <c r="I236" s="3"/>
      <c r="J236" s="3"/>
      <c r="K236" s="3"/>
      <c r="L236" s="3"/>
      <c r="M236" s="3"/>
    </row>
    <row r="237" spans="1:13" s="26" customFormat="1" x14ac:dyDescent="0.25">
      <c r="A237" s="25"/>
      <c r="G237" s="3"/>
      <c r="H237" s="3"/>
      <c r="I237" s="3"/>
      <c r="J237" s="3"/>
      <c r="K237" s="3"/>
      <c r="L237" s="3"/>
      <c r="M237" s="3"/>
    </row>
    <row r="238" spans="1:13" s="26" customFormat="1" x14ac:dyDescent="0.25">
      <c r="A238" s="25"/>
      <c r="G238" s="3"/>
      <c r="H238" s="3"/>
      <c r="I238" s="3"/>
      <c r="J238" s="3"/>
      <c r="K238" s="3"/>
      <c r="L238" s="3"/>
      <c r="M238" s="3"/>
    </row>
    <row r="239" spans="1:13" s="26" customFormat="1" x14ac:dyDescent="0.25">
      <c r="A239" s="25"/>
      <c r="G239" s="3"/>
      <c r="H239" s="3"/>
      <c r="I239" s="3"/>
      <c r="J239" s="3"/>
      <c r="K239" s="3"/>
      <c r="L239" s="3"/>
      <c r="M239" s="3"/>
    </row>
    <row r="240" spans="1:13" s="26" customFormat="1" x14ac:dyDescent="0.25">
      <c r="A240" s="25"/>
      <c r="G240" s="3"/>
      <c r="H240" s="3"/>
      <c r="I240" s="3"/>
      <c r="J240" s="3"/>
      <c r="K240" s="3"/>
      <c r="L240" s="3"/>
      <c r="M240" s="3"/>
    </row>
    <row r="241" spans="1:13" s="26" customFormat="1" x14ac:dyDescent="0.25">
      <c r="A241" s="25"/>
      <c r="G241" s="3"/>
      <c r="H241" s="3"/>
      <c r="I241" s="3"/>
      <c r="J241" s="3"/>
      <c r="K241" s="3"/>
      <c r="L241" s="3"/>
      <c r="M241" s="3"/>
    </row>
    <row r="242" spans="1:13" s="26" customFormat="1" x14ac:dyDescent="0.25">
      <c r="A242" s="25"/>
      <c r="G242" s="3"/>
      <c r="H242" s="3"/>
      <c r="I242" s="3"/>
      <c r="J242" s="3"/>
      <c r="K242" s="3"/>
      <c r="L242" s="3"/>
      <c r="M242" s="3"/>
    </row>
    <row r="243" spans="1:13" s="26" customFormat="1" x14ac:dyDescent="0.25">
      <c r="A243" s="25"/>
      <c r="G243" s="3"/>
      <c r="H243" s="3"/>
      <c r="I243" s="3"/>
      <c r="J243" s="3"/>
      <c r="K243" s="3"/>
      <c r="L243" s="3"/>
      <c r="M243" s="3"/>
    </row>
    <row r="244" spans="1:13" s="26" customFormat="1" x14ac:dyDescent="0.25">
      <c r="A244" s="25"/>
      <c r="G244" s="3"/>
      <c r="H244" s="3"/>
      <c r="I244" s="3"/>
      <c r="J244" s="3"/>
      <c r="K244" s="3"/>
      <c r="L244" s="3"/>
      <c r="M244" s="3"/>
    </row>
    <row r="245" spans="1:13" s="26" customFormat="1" x14ac:dyDescent="0.25">
      <c r="A245" s="25"/>
      <c r="G245" s="3"/>
      <c r="H245" s="3"/>
      <c r="I245" s="3"/>
      <c r="J245" s="3"/>
      <c r="K245" s="3"/>
      <c r="L245" s="3"/>
      <c r="M245" s="3"/>
    </row>
    <row r="246" spans="1:13" s="26" customFormat="1" x14ac:dyDescent="0.25">
      <c r="A246" s="25"/>
      <c r="G246" s="3"/>
      <c r="H246" s="3"/>
      <c r="I246" s="3"/>
      <c r="J246" s="3"/>
      <c r="K246" s="3"/>
      <c r="L246" s="3"/>
      <c r="M246" s="3"/>
    </row>
    <row r="247" spans="1:13" s="26" customFormat="1" x14ac:dyDescent="0.25">
      <c r="A247" s="25"/>
      <c r="G247" s="3"/>
      <c r="H247" s="3"/>
      <c r="I247" s="3"/>
      <c r="J247" s="3"/>
      <c r="K247" s="3"/>
      <c r="L247" s="3"/>
      <c r="M247" s="3"/>
    </row>
    <row r="248" spans="1:13" s="26" customFormat="1" x14ac:dyDescent="0.25">
      <c r="A248" s="25"/>
      <c r="G248" s="3"/>
      <c r="H248" s="3"/>
      <c r="I248" s="3"/>
      <c r="J248" s="3"/>
      <c r="K248" s="3"/>
      <c r="L248" s="3"/>
      <c r="M248" s="3"/>
    </row>
    <row r="249" spans="1:13" s="26" customFormat="1" x14ac:dyDescent="0.25">
      <c r="A249" s="25"/>
      <c r="G249" s="3"/>
      <c r="H249" s="3"/>
      <c r="I249" s="3"/>
      <c r="J249" s="3"/>
      <c r="K249" s="3"/>
      <c r="L249" s="3"/>
      <c r="M249" s="3"/>
    </row>
    <row r="250" spans="1:13" s="26" customFormat="1" x14ac:dyDescent="0.25">
      <c r="A250" s="25"/>
      <c r="G250" s="3"/>
      <c r="H250" s="3"/>
      <c r="I250" s="3"/>
      <c r="J250" s="3"/>
      <c r="K250" s="3"/>
      <c r="L250" s="3"/>
      <c r="M250" s="3"/>
    </row>
    <row r="251" spans="1:13" s="26" customFormat="1" x14ac:dyDescent="0.25">
      <c r="A251" s="25"/>
      <c r="G251" s="3"/>
      <c r="H251" s="3"/>
      <c r="I251" s="3"/>
      <c r="J251" s="3"/>
      <c r="K251" s="3"/>
      <c r="L251" s="3"/>
      <c r="M251" s="3"/>
    </row>
    <row r="252" spans="1:13" s="26" customFormat="1" x14ac:dyDescent="0.25">
      <c r="A252" s="25"/>
      <c r="G252" s="3"/>
      <c r="H252" s="3"/>
      <c r="I252" s="3"/>
      <c r="J252" s="3"/>
      <c r="K252" s="3"/>
      <c r="L252" s="3"/>
      <c r="M252" s="3"/>
    </row>
    <row r="253" spans="1:13" s="26" customFormat="1" x14ac:dyDescent="0.25">
      <c r="A253" s="25"/>
      <c r="G253" s="3"/>
      <c r="H253" s="3"/>
      <c r="I253" s="3"/>
      <c r="J253" s="3"/>
      <c r="K253" s="3"/>
      <c r="L253" s="3"/>
      <c r="M253" s="3"/>
    </row>
    <row r="254" spans="1:13" s="26" customFormat="1" x14ac:dyDescent="0.25">
      <c r="A254" s="25"/>
      <c r="G254" s="3"/>
      <c r="H254" s="3"/>
      <c r="I254" s="3"/>
      <c r="J254" s="3"/>
      <c r="K254" s="3"/>
      <c r="L254" s="3"/>
      <c r="M254" s="3"/>
    </row>
    <row r="255" spans="1:13" s="26" customFormat="1" x14ac:dyDescent="0.25">
      <c r="A255" s="25"/>
      <c r="G255" s="3"/>
      <c r="H255" s="3"/>
      <c r="I255" s="3"/>
      <c r="J255" s="3"/>
      <c r="K255" s="3"/>
      <c r="L255" s="3"/>
      <c r="M255" s="3"/>
    </row>
    <row r="256" spans="1:13" s="26" customFormat="1" x14ac:dyDescent="0.25">
      <c r="A256" s="25"/>
      <c r="G256" s="3"/>
      <c r="H256" s="3"/>
      <c r="I256" s="3"/>
      <c r="J256" s="3"/>
      <c r="K256" s="3"/>
      <c r="L256" s="3"/>
      <c r="M256" s="3"/>
    </row>
    <row r="257" spans="1:13" s="26" customFormat="1" x14ac:dyDescent="0.25">
      <c r="A257" s="25"/>
      <c r="G257" s="3"/>
      <c r="H257" s="3"/>
      <c r="I257" s="3"/>
      <c r="J257" s="3"/>
      <c r="K257" s="3"/>
      <c r="L257" s="3"/>
      <c r="M257" s="3"/>
    </row>
    <row r="258" spans="1:13" s="26" customFormat="1" x14ac:dyDescent="0.25">
      <c r="A258" s="25"/>
      <c r="G258" s="3"/>
      <c r="H258" s="3"/>
      <c r="I258" s="3"/>
      <c r="J258" s="3"/>
      <c r="K258" s="3"/>
      <c r="L258" s="3"/>
      <c r="M258" s="3"/>
    </row>
    <row r="259" spans="1:13" s="26" customFormat="1" x14ac:dyDescent="0.25">
      <c r="A259" s="25"/>
      <c r="G259" s="3"/>
      <c r="H259" s="3"/>
      <c r="I259" s="3"/>
      <c r="J259" s="3"/>
      <c r="K259" s="3"/>
      <c r="L259" s="3"/>
      <c r="M259" s="3"/>
    </row>
    <row r="260" spans="1:13" s="26" customFormat="1" x14ac:dyDescent="0.25">
      <c r="A260" s="25"/>
      <c r="G260" s="3"/>
      <c r="H260" s="3"/>
      <c r="I260" s="3"/>
      <c r="J260" s="3"/>
      <c r="K260" s="3"/>
      <c r="L260" s="3"/>
      <c r="M260" s="3"/>
    </row>
    <row r="261" spans="1:13" s="26" customFormat="1" x14ac:dyDescent="0.25">
      <c r="A261" s="25"/>
      <c r="G261" s="3"/>
      <c r="H261" s="3"/>
      <c r="I261" s="3"/>
      <c r="J261" s="3"/>
      <c r="K261" s="3"/>
      <c r="L261" s="3"/>
      <c r="M261" s="3"/>
    </row>
    <row r="262" spans="1:13" s="26" customFormat="1" x14ac:dyDescent="0.25">
      <c r="A262" s="25"/>
      <c r="G262" s="3"/>
      <c r="H262" s="3"/>
      <c r="I262" s="3"/>
      <c r="J262" s="3"/>
      <c r="K262" s="3"/>
      <c r="L262" s="3"/>
      <c r="M262" s="3"/>
    </row>
    <row r="263" spans="1:13" s="26" customFormat="1" x14ac:dyDescent="0.25">
      <c r="A263" s="25"/>
      <c r="G263" s="3"/>
      <c r="H263" s="3"/>
      <c r="I263" s="3"/>
      <c r="J263" s="3"/>
      <c r="K263" s="3"/>
      <c r="L263" s="3"/>
      <c r="M263" s="3"/>
    </row>
    <row r="264" spans="1:13" s="26" customFormat="1" x14ac:dyDescent="0.25">
      <c r="A264" s="25"/>
      <c r="G264" s="3"/>
      <c r="H264" s="3"/>
      <c r="I264" s="3"/>
      <c r="J264" s="3"/>
      <c r="K264" s="3"/>
      <c r="L264" s="3"/>
      <c r="M264" s="3"/>
    </row>
    <row r="265" spans="1:13" s="26" customFormat="1" x14ac:dyDescent="0.25">
      <c r="A265" s="25"/>
      <c r="G265" s="3"/>
      <c r="H265" s="3"/>
      <c r="I265" s="3"/>
      <c r="J265" s="3"/>
      <c r="K265" s="3"/>
      <c r="L265" s="3"/>
      <c r="M265" s="3"/>
    </row>
  </sheetData>
  <mergeCells count="20">
    <mergeCell ref="E75:G75"/>
    <mergeCell ref="C28:G28"/>
    <mergeCell ref="C46:G46"/>
    <mergeCell ref="G34:I34"/>
    <mergeCell ref="L1:M2"/>
    <mergeCell ref="L4:M4"/>
    <mergeCell ref="J4:J5"/>
    <mergeCell ref="K4:K5"/>
    <mergeCell ref="A4:I5"/>
    <mergeCell ref="H1:K2"/>
    <mergeCell ref="G1:G2"/>
    <mergeCell ref="B106:F106"/>
    <mergeCell ref="B107:F107"/>
    <mergeCell ref="B108:F108"/>
    <mergeCell ref="B109:F109"/>
    <mergeCell ref="B101:F101"/>
    <mergeCell ref="B102:F102"/>
    <mergeCell ref="B103:F103"/>
    <mergeCell ref="B104:F104"/>
    <mergeCell ref="B105:F105"/>
  </mergeCells>
  <printOptions horizontalCentered="1"/>
  <pageMargins left="0.59055118110236227" right="0.59055118110236227" top="0.59055118110236227" bottom="0.59055118110236227" header="0.19685039370078741" footer="0.19685039370078741"/>
  <pageSetup paperSize="9" scale="71" fitToHeight="0" orientation="landscape" r:id="rId1"/>
  <headerFooter alignWithMargins="0">
    <oddHeader>&amp;RAllegato 1</oddHeader>
    <oddFooter>&amp;C&amp;"Garamond,Corsivo"&amp;P / &amp;N</oddFooter>
  </headerFooter>
  <rowBreaks count="1" manualBreakCount="1">
    <brk id="56" max="10" man="1"/>
  </rowBreaks>
  <drawing r:id="rId2"/>
  <legacyDrawing r:id="rId3"/>
  <oleObjects>
    <mc:AlternateContent xmlns:mc="http://schemas.openxmlformats.org/markup-compatibility/2006">
      <mc:Choice Requires="x14">
        <oleObject progId="Word.Document.12" shapeId="1026" r:id="rId4">
          <objectPr defaultSize="0" autoPict="0" r:id="rId5">
            <anchor moveWithCells="1">
              <from>
                <xdr:col>1</xdr:col>
                <xdr:colOff>38100</xdr:colOff>
                <xdr:row>0</xdr:row>
                <xdr:rowOff>85725</xdr:rowOff>
              </from>
              <to>
                <xdr:col>3</xdr:col>
                <xdr:colOff>257175</xdr:colOff>
                <xdr:row>1</xdr:row>
                <xdr:rowOff>295275</xdr:rowOff>
              </to>
            </anchor>
          </objectPr>
        </oleObject>
      </mc:Choice>
      <mc:Fallback>
        <oleObject progId="Word.Document.12" shapeId="1026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92D050"/>
    <pageSetUpPr fitToPage="1"/>
  </sheetPr>
  <dimension ref="A1:P236"/>
  <sheetViews>
    <sheetView showGridLines="0" view="pageBreakPreview" topLeftCell="A7" zoomScale="80" zoomScaleNormal="100" zoomScaleSheetLayoutView="80" workbookViewId="0">
      <selection activeCell="J30" sqref="J30"/>
    </sheetView>
  </sheetViews>
  <sheetFormatPr defaultColWidth="10.42578125" defaultRowHeight="15.75" x14ac:dyDescent="0.25"/>
  <cols>
    <col min="1" max="1" width="4.5703125" style="26" customWidth="1"/>
    <col min="2" max="2" width="5.42578125" style="26" customWidth="1"/>
    <col min="3" max="3" width="3.5703125" style="26" customWidth="1"/>
    <col min="4" max="4" width="4" style="26" customWidth="1"/>
    <col min="5" max="5" width="3.42578125" style="26" customWidth="1"/>
    <col min="6" max="6" width="4" style="26" customWidth="1"/>
    <col min="7" max="7" width="68.7109375" style="3" customWidth="1"/>
    <col min="8" max="9" width="15.85546875" style="3" customWidth="1"/>
    <col min="10" max="10" width="20.5703125" style="3" customWidth="1"/>
    <col min="11" max="11" width="21.42578125" style="3" customWidth="1"/>
    <col min="12" max="12" width="18.5703125" style="3" customWidth="1"/>
    <col min="13" max="13" width="13.140625" style="3" customWidth="1"/>
    <col min="14" max="14" width="16.28515625" style="3" customWidth="1"/>
    <col min="15" max="15" width="19.7109375" style="3" customWidth="1"/>
    <col min="16" max="245" width="10.42578125" style="3"/>
    <col min="246" max="246" width="4" style="3" customWidth="1"/>
    <col min="247" max="247" width="4.5703125" style="3" customWidth="1"/>
    <col min="248" max="248" width="1.85546875" style="3" customWidth="1"/>
    <col min="249" max="251" width="4" style="3" customWidth="1"/>
    <col min="252" max="252" width="53" style="3" customWidth="1"/>
    <col min="253" max="253" width="0" style="3" hidden="1" customWidth="1"/>
    <col min="254" max="255" width="21.42578125" style="3" customWidth="1"/>
    <col min="256" max="256" width="18.5703125" style="3" customWidth="1"/>
    <col min="257" max="257" width="13.140625" style="3" customWidth="1"/>
    <col min="258" max="501" width="10.42578125" style="3"/>
    <col min="502" max="502" width="4" style="3" customWidth="1"/>
    <col min="503" max="503" width="4.5703125" style="3" customWidth="1"/>
    <col min="504" max="504" width="1.85546875" style="3" customWidth="1"/>
    <col min="505" max="507" width="4" style="3" customWidth="1"/>
    <col min="508" max="508" width="53" style="3" customWidth="1"/>
    <col min="509" max="509" width="0" style="3" hidden="1" customWidth="1"/>
    <col min="510" max="511" width="21.42578125" style="3" customWidth="1"/>
    <col min="512" max="512" width="18.5703125" style="3" customWidth="1"/>
    <col min="513" max="513" width="13.140625" style="3" customWidth="1"/>
    <col min="514" max="757" width="10.42578125" style="3"/>
    <col min="758" max="758" width="4" style="3" customWidth="1"/>
    <col min="759" max="759" width="4.5703125" style="3" customWidth="1"/>
    <col min="760" max="760" width="1.85546875" style="3" customWidth="1"/>
    <col min="761" max="763" width="4" style="3" customWidth="1"/>
    <col min="764" max="764" width="53" style="3" customWidth="1"/>
    <col min="765" max="765" width="0" style="3" hidden="1" customWidth="1"/>
    <col min="766" max="767" width="21.42578125" style="3" customWidth="1"/>
    <col min="768" max="768" width="18.5703125" style="3" customWidth="1"/>
    <col min="769" max="769" width="13.140625" style="3" customWidth="1"/>
    <col min="770" max="1013" width="10.42578125" style="3"/>
    <col min="1014" max="1014" width="4" style="3" customWidth="1"/>
    <col min="1015" max="1015" width="4.5703125" style="3" customWidth="1"/>
    <col min="1016" max="1016" width="1.85546875" style="3" customWidth="1"/>
    <col min="1017" max="1019" width="4" style="3" customWidth="1"/>
    <col min="1020" max="1020" width="53" style="3" customWidth="1"/>
    <col min="1021" max="1021" width="0" style="3" hidden="1" customWidth="1"/>
    <col min="1022" max="1023" width="21.42578125" style="3" customWidth="1"/>
    <col min="1024" max="1024" width="18.5703125" style="3" customWidth="1"/>
    <col min="1025" max="1025" width="13.140625" style="3" customWidth="1"/>
    <col min="1026" max="1269" width="10.42578125" style="3"/>
    <col min="1270" max="1270" width="4" style="3" customWidth="1"/>
    <col min="1271" max="1271" width="4.5703125" style="3" customWidth="1"/>
    <col min="1272" max="1272" width="1.85546875" style="3" customWidth="1"/>
    <col min="1273" max="1275" width="4" style="3" customWidth="1"/>
    <col min="1276" max="1276" width="53" style="3" customWidth="1"/>
    <col min="1277" max="1277" width="0" style="3" hidden="1" customWidth="1"/>
    <col min="1278" max="1279" width="21.42578125" style="3" customWidth="1"/>
    <col min="1280" max="1280" width="18.5703125" style="3" customWidth="1"/>
    <col min="1281" max="1281" width="13.140625" style="3" customWidth="1"/>
    <col min="1282" max="1525" width="10.42578125" style="3"/>
    <col min="1526" max="1526" width="4" style="3" customWidth="1"/>
    <col min="1527" max="1527" width="4.5703125" style="3" customWidth="1"/>
    <col min="1528" max="1528" width="1.85546875" style="3" customWidth="1"/>
    <col min="1529" max="1531" width="4" style="3" customWidth="1"/>
    <col min="1532" max="1532" width="53" style="3" customWidth="1"/>
    <col min="1533" max="1533" width="0" style="3" hidden="1" customWidth="1"/>
    <col min="1534" max="1535" width="21.42578125" style="3" customWidth="1"/>
    <col min="1536" max="1536" width="18.5703125" style="3" customWidth="1"/>
    <col min="1537" max="1537" width="13.140625" style="3" customWidth="1"/>
    <col min="1538" max="1781" width="10.42578125" style="3"/>
    <col min="1782" max="1782" width="4" style="3" customWidth="1"/>
    <col min="1783" max="1783" width="4.5703125" style="3" customWidth="1"/>
    <col min="1784" max="1784" width="1.85546875" style="3" customWidth="1"/>
    <col min="1785" max="1787" width="4" style="3" customWidth="1"/>
    <col min="1788" max="1788" width="53" style="3" customWidth="1"/>
    <col min="1789" max="1789" width="0" style="3" hidden="1" customWidth="1"/>
    <col min="1790" max="1791" width="21.42578125" style="3" customWidth="1"/>
    <col min="1792" max="1792" width="18.5703125" style="3" customWidth="1"/>
    <col min="1793" max="1793" width="13.140625" style="3" customWidth="1"/>
    <col min="1794" max="2037" width="10.42578125" style="3"/>
    <col min="2038" max="2038" width="4" style="3" customWidth="1"/>
    <col min="2039" max="2039" width="4.5703125" style="3" customWidth="1"/>
    <col min="2040" max="2040" width="1.85546875" style="3" customWidth="1"/>
    <col min="2041" max="2043" width="4" style="3" customWidth="1"/>
    <col min="2044" max="2044" width="53" style="3" customWidth="1"/>
    <col min="2045" max="2045" width="0" style="3" hidden="1" customWidth="1"/>
    <col min="2046" max="2047" width="21.42578125" style="3" customWidth="1"/>
    <col min="2048" max="2048" width="18.5703125" style="3" customWidth="1"/>
    <col min="2049" max="2049" width="13.140625" style="3" customWidth="1"/>
    <col min="2050" max="2293" width="10.42578125" style="3"/>
    <col min="2294" max="2294" width="4" style="3" customWidth="1"/>
    <col min="2295" max="2295" width="4.5703125" style="3" customWidth="1"/>
    <col min="2296" max="2296" width="1.85546875" style="3" customWidth="1"/>
    <col min="2297" max="2299" width="4" style="3" customWidth="1"/>
    <col min="2300" max="2300" width="53" style="3" customWidth="1"/>
    <col min="2301" max="2301" width="0" style="3" hidden="1" customWidth="1"/>
    <col min="2302" max="2303" width="21.42578125" style="3" customWidth="1"/>
    <col min="2304" max="2304" width="18.5703125" style="3" customWidth="1"/>
    <col min="2305" max="2305" width="13.140625" style="3" customWidth="1"/>
    <col min="2306" max="2549" width="10.42578125" style="3"/>
    <col min="2550" max="2550" width="4" style="3" customWidth="1"/>
    <col min="2551" max="2551" width="4.5703125" style="3" customWidth="1"/>
    <col min="2552" max="2552" width="1.85546875" style="3" customWidth="1"/>
    <col min="2553" max="2555" width="4" style="3" customWidth="1"/>
    <col min="2556" max="2556" width="53" style="3" customWidth="1"/>
    <col min="2557" max="2557" width="0" style="3" hidden="1" customWidth="1"/>
    <col min="2558" max="2559" width="21.42578125" style="3" customWidth="1"/>
    <col min="2560" max="2560" width="18.5703125" style="3" customWidth="1"/>
    <col min="2561" max="2561" width="13.140625" style="3" customWidth="1"/>
    <col min="2562" max="2805" width="10.42578125" style="3"/>
    <col min="2806" max="2806" width="4" style="3" customWidth="1"/>
    <col min="2807" max="2807" width="4.5703125" style="3" customWidth="1"/>
    <col min="2808" max="2808" width="1.85546875" style="3" customWidth="1"/>
    <col min="2809" max="2811" width="4" style="3" customWidth="1"/>
    <col min="2812" max="2812" width="53" style="3" customWidth="1"/>
    <col min="2813" max="2813" width="0" style="3" hidden="1" customWidth="1"/>
    <col min="2814" max="2815" width="21.42578125" style="3" customWidth="1"/>
    <col min="2816" max="2816" width="18.5703125" style="3" customWidth="1"/>
    <col min="2817" max="2817" width="13.140625" style="3" customWidth="1"/>
    <col min="2818" max="3061" width="10.42578125" style="3"/>
    <col min="3062" max="3062" width="4" style="3" customWidth="1"/>
    <col min="3063" max="3063" width="4.5703125" style="3" customWidth="1"/>
    <col min="3064" max="3064" width="1.85546875" style="3" customWidth="1"/>
    <col min="3065" max="3067" width="4" style="3" customWidth="1"/>
    <col min="3068" max="3068" width="53" style="3" customWidth="1"/>
    <col min="3069" max="3069" width="0" style="3" hidden="1" customWidth="1"/>
    <col min="3070" max="3071" width="21.42578125" style="3" customWidth="1"/>
    <col min="3072" max="3072" width="18.5703125" style="3" customWidth="1"/>
    <col min="3073" max="3073" width="13.140625" style="3" customWidth="1"/>
    <col min="3074" max="3317" width="10.42578125" style="3"/>
    <col min="3318" max="3318" width="4" style="3" customWidth="1"/>
    <col min="3319" max="3319" width="4.5703125" style="3" customWidth="1"/>
    <col min="3320" max="3320" width="1.85546875" style="3" customWidth="1"/>
    <col min="3321" max="3323" width="4" style="3" customWidth="1"/>
    <col min="3324" max="3324" width="53" style="3" customWidth="1"/>
    <col min="3325" max="3325" width="0" style="3" hidden="1" customWidth="1"/>
    <col min="3326" max="3327" width="21.42578125" style="3" customWidth="1"/>
    <col min="3328" max="3328" width="18.5703125" style="3" customWidth="1"/>
    <col min="3329" max="3329" width="13.140625" style="3" customWidth="1"/>
    <col min="3330" max="3573" width="10.42578125" style="3"/>
    <col min="3574" max="3574" width="4" style="3" customWidth="1"/>
    <col min="3575" max="3575" width="4.5703125" style="3" customWidth="1"/>
    <col min="3576" max="3576" width="1.85546875" style="3" customWidth="1"/>
    <col min="3577" max="3579" width="4" style="3" customWidth="1"/>
    <col min="3580" max="3580" width="53" style="3" customWidth="1"/>
    <col min="3581" max="3581" width="0" style="3" hidden="1" customWidth="1"/>
    <col min="3582" max="3583" width="21.42578125" style="3" customWidth="1"/>
    <col min="3584" max="3584" width="18.5703125" style="3" customWidth="1"/>
    <col min="3585" max="3585" width="13.140625" style="3" customWidth="1"/>
    <col min="3586" max="3829" width="10.42578125" style="3"/>
    <col min="3830" max="3830" width="4" style="3" customWidth="1"/>
    <col min="3831" max="3831" width="4.5703125" style="3" customWidth="1"/>
    <col min="3832" max="3832" width="1.85546875" style="3" customWidth="1"/>
    <col min="3833" max="3835" width="4" style="3" customWidth="1"/>
    <col min="3836" max="3836" width="53" style="3" customWidth="1"/>
    <col min="3837" max="3837" width="0" style="3" hidden="1" customWidth="1"/>
    <col min="3838" max="3839" width="21.42578125" style="3" customWidth="1"/>
    <col min="3840" max="3840" width="18.5703125" style="3" customWidth="1"/>
    <col min="3841" max="3841" width="13.140625" style="3" customWidth="1"/>
    <col min="3842" max="4085" width="10.42578125" style="3"/>
    <col min="4086" max="4086" width="4" style="3" customWidth="1"/>
    <col min="4087" max="4087" width="4.5703125" style="3" customWidth="1"/>
    <col min="4088" max="4088" width="1.85546875" style="3" customWidth="1"/>
    <col min="4089" max="4091" width="4" style="3" customWidth="1"/>
    <col min="4092" max="4092" width="53" style="3" customWidth="1"/>
    <col min="4093" max="4093" width="0" style="3" hidden="1" customWidth="1"/>
    <col min="4094" max="4095" width="21.42578125" style="3" customWidth="1"/>
    <col min="4096" max="4096" width="18.5703125" style="3" customWidth="1"/>
    <col min="4097" max="4097" width="13.140625" style="3" customWidth="1"/>
    <col min="4098" max="4341" width="10.42578125" style="3"/>
    <col min="4342" max="4342" width="4" style="3" customWidth="1"/>
    <col min="4343" max="4343" width="4.5703125" style="3" customWidth="1"/>
    <col min="4344" max="4344" width="1.85546875" style="3" customWidth="1"/>
    <col min="4345" max="4347" width="4" style="3" customWidth="1"/>
    <col min="4348" max="4348" width="53" style="3" customWidth="1"/>
    <col min="4349" max="4349" width="0" style="3" hidden="1" customWidth="1"/>
    <col min="4350" max="4351" width="21.42578125" style="3" customWidth="1"/>
    <col min="4352" max="4352" width="18.5703125" style="3" customWidth="1"/>
    <col min="4353" max="4353" width="13.140625" style="3" customWidth="1"/>
    <col min="4354" max="4597" width="10.42578125" style="3"/>
    <col min="4598" max="4598" width="4" style="3" customWidth="1"/>
    <col min="4599" max="4599" width="4.5703125" style="3" customWidth="1"/>
    <col min="4600" max="4600" width="1.85546875" style="3" customWidth="1"/>
    <col min="4601" max="4603" width="4" style="3" customWidth="1"/>
    <col min="4604" max="4604" width="53" style="3" customWidth="1"/>
    <col min="4605" max="4605" width="0" style="3" hidden="1" customWidth="1"/>
    <col min="4606" max="4607" width="21.42578125" style="3" customWidth="1"/>
    <col min="4608" max="4608" width="18.5703125" style="3" customWidth="1"/>
    <col min="4609" max="4609" width="13.140625" style="3" customWidth="1"/>
    <col min="4610" max="4853" width="10.42578125" style="3"/>
    <col min="4854" max="4854" width="4" style="3" customWidth="1"/>
    <col min="4855" max="4855" width="4.5703125" style="3" customWidth="1"/>
    <col min="4856" max="4856" width="1.85546875" style="3" customWidth="1"/>
    <col min="4857" max="4859" width="4" style="3" customWidth="1"/>
    <col min="4860" max="4860" width="53" style="3" customWidth="1"/>
    <col min="4861" max="4861" width="0" style="3" hidden="1" customWidth="1"/>
    <col min="4862" max="4863" width="21.42578125" style="3" customWidth="1"/>
    <col min="4864" max="4864" width="18.5703125" style="3" customWidth="1"/>
    <col min="4865" max="4865" width="13.140625" style="3" customWidth="1"/>
    <col min="4866" max="5109" width="10.42578125" style="3"/>
    <col min="5110" max="5110" width="4" style="3" customWidth="1"/>
    <col min="5111" max="5111" width="4.5703125" style="3" customWidth="1"/>
    <col min="5112" max="5112" width="1.85546875" style="3" customWidth="1"/>
    <col min="5113" max="5115" width="4" style="3" customWidth="1"/>
    <col min="5116" max="5116" width="53" style="3" customWidth="1"/>
    <col min="5117" max="5117" width="0" style="3" hidden="1" customWidth="1"/>
    <col min="5118" max="5119" width="21.42578125" style="3" customWidth="1"/>
    <col min="5120" max="5120" width="18.5703125" style="3" customWidth="1"/>
    <col min="5121" max="5121" width="13.140625" style="3" customWidth="1"/>
    <col min="5122" max="5365" width="10.42578125" style="3"/>
    <col min="5366" max="5366" width="4" style="3" customWidth="1"/>
    <col min="5367" max="5367" width="4.5703125" style="3" customWidth="1"/>
    <col min="5368" max="5368" width="1.85546875" style="3" customWidth="1"/>
    <col min="5369" max="5371" width="4" style="3" customWidth="1"/>
    <col min="5372" max="5372" width="53" style="3" customWidth="1"/>
    <col min="5373" max="5373" width="0" style="3" hidden="1" customWidth="1"/>
    <col min="5374" max="5375" width="21.42578125" style="3" customWidth="1"/>
    <col min="5376" max="5376" width="18.5703125" style="3" customWidth="1"/>
    <col min="5377" max="5377" width="13.140625" style="3" customWidth="1"/>
    <col min="5378" max="5621" width="10.42578125" style="3"/>
    <col min="5622" max="5622" width="4" style="3" customWidth="1"/>
    <col min="5623" max="5623" width="4.5703125" style="3" customWidth="1"/>
    <col min="5624" max="5624" width="1.85546875" style="3" customWidth="1"/>
    <col min="5625" max="5627" width="4" style="3" customWidth="1"/>
    <col min="5628" max="5628" width="53" style="3" customWidth="1"/>
    <col min="5629" max="5629" width="0" style="3" hidden="1" customWidth="1"/>
    <col min="5630" max="5631" width="21.42578125" style="3" customWidth="1"/>
    <col min="5632" max="5632" width="18.5703125" style="3" customWidth="1"/>
    <col min="5633" max="5633" width="13.140625" style="3" customWidth="1"/>
    <col min="5634" max="5877" width="10.42578125" style="3"/>
    <col min="5878" max="5878" width="4" style="3" customWidth="1"/>
    <col min="5879" max="5879" width="4.5703125" style="3" customWidth="1"/>
    <col min="5880" max="5880" width="1.85546875" style="3" customWidth="1"/>
    <col min="5881" max="5883" width="4" style="3" customWidth="1"/>
    <col min="5884" max="5884" width="53" style="3" customWidth="1"/>
    <col min="5885" max="5885" width="0" style="3" hidden="1" customWidth="1"/>
    <col min="5886" max="5887" width="21.42578125" style="3" customWidth="1"/>
    <col min="5888" max="5888" width="18.5703125" style="3" customWidth="1"/>
    <col min="5889" max="5889" width="13.140625" style="3" customWidth="1"/>
    <col min="5890" max="6133" width="10.42578125" style="3"/>
    <col min="6134" max="6134" width="4" style="3" customWidth="1"/>
    <col min="6135" max="6135" width="4.5703125" style="3" customWidth="1"/>
    <col min="6136" max="6136" width="1.85546875" style="3" customWidth="1"/>
    <col min="6137" max="6139" width="4" style="3" customWidth="1"/>
    <col min="6140" max="6140" width="53" style="3" customWidth="1"/>
    <col min="6141" max="6141" width="0" style="3" hidden="1" customWidth="1"/>
    <col min="6142" max="6143" width="21.42578125" style="3" customWidth="1"/>
    <col min="6144" max="6144" width="18.5703125" style="3" customWidth="1"/>
    <col min="6145" max="6145" width="13.140625" style="3" customWidth="1"/>
    <col min="6146" max="6389" width="10.42578125" style="3"/>
    <col min="6390" max="6390" width="4" style="3" customWidth="1"/>
    <col min="6391" max="6391" width="4.5703125" style="3" customWidth="1"/>
    <col min="6392" max="6392" width="1.85546875" style="3" customWidth="1"/>
    <col min="6393" max="6395" width="4" style="3" customWidth="1"/>
    <col min="6396" max="6396" width="53" style="3" customWidth="1"/>
    <col min="6397" max="6397" width="0" style="3" hidden="1" customWidth="1"/>
    <col min="6398" max="6399" width="21.42578125" style="3" customWidth="1"/>
    <col min="6400" max="6400" width="18.5703125" style="3" customWidth="1"/>
    <col min="6401" max="6401" width="13.140625" style="3" customWidth="1"/>
    <col min="6402" max="6645" width="10.42578125" style="3"/>
    <col min="6646" max="6646" width="4" style="3" customWidth="1"/>
    <col min="6647" max="6647" width="4.5703125" style="3" customWidth="1"/>
    <col min="6648" max="6648" width="1.85546875" style="3" customWidth="1"/>
    <col min="6649" max="6651" width="4" style="3" customWidth="1"/>
    <col min="6652" max="6652" width="53" style="3" customWidth="1"/>
    <col min="6653" max="6653" width="0" style="3" hidden="1" customWidth="1"/>
    <col min="6654" max="6655" width="21.42578125" style="3" customWidth="1"/>
    <col min="6656" max="6656" width="18.5703125" style="3" customWidth="1"/>
    <col min="6657" max="6657" width="13.140625" style="3" customWidth="1"/>
    <col min="6658" max="6901" width="10.42578125" style="3"/>
    <col min="6902" max="6902" width="4" style="3" customWidth="1"/>
    <col min="6903" max="6903" width="4.5703125" style="3" customWidth="1"/>
    <col min="6904" max="6904" width="1.85546875" style="3" customWidth="1"/>
    <col min="6905" max="6907" width="4" style="3" customWidth="1"/>
    <col min="6908" max="6908" width="53" style="3" customWidth="1"/>
    <col min="6909" max="6909" width="0" style="3" hidden="1" customWidth="1"/>
    <col min="6910" max="6911" width="21.42578125" style="3" customWidth="1"/>
    <col min="6912" max="6912" width="18.5703125" style="3" customWidth="1"/>
    <col min="6913" max="6913" width="13.140625" style="3" customWidth="1"/>
    <col min="6914" max="7157" width="10.42578125" style="3"/>
    <col min="7158" max="7158" width="4" style="3" customWidth="1"/>
    <col min="7159" max="7159" width="4.5703125" style="3" customWidth="1"/>
    <col min="7160" max="7160" width="1.85546875" style="3" customWidth="1"/>
    <col min="7161" max="7163" width="4" style="3" customWidth="1"/>
    <col min="7164" max="7164" width="53" style="3" customWidth="1"/>
    <col min="7165" max="7165" width="0" style="3" hidden="1" customWidth="1"/>
    <col min="7166" max="7167" width="21.42578125" style="3" customWidth="1"/>
    <col min="7168" max="7168" width="18.5703125" style="3" customWidth="1"/>
    <col min="7169" max="7169" width="13.140625" style="3" customWidth="1"/>
    <col min="7170" max="7413" width="10.42578125" style="3"/>
    <col min="7414" max="7414" width="4" style="3" customWidth="1"/>
    <col min="7415" max="7415" width="4.5703125" style="3" customWidth="1"/>
    <col min="7416" max="7416" width="1.85546875" style="3" customWidth="1"/>
    <col min="7417" max="7419" width="4" style="3" customWidth="1"/>
    <col min="7420" max="7420" width="53" style="3" customWidth="1"/>
    <col min="7421" max="7421" width="0" style="3" hidden="1" customWidth="1"/>
    <col min="7422" max="7423" width="21.42578125" style="3" customWidth="1"/>
    <col min="7424" max="7424" width="18.5703125" style="3" customWidth="1"/>
    <col min="7425" max="7425" width="13.140625" style="3" customWidth="1"/>
    <col min="7426" max="7669" width="10.42578125" style="3"/>
    <col min="7670" max="7670" width="4" style="3" customWidth="1"/>
    <col min="7671" max="7671" width="4.5703125" style="3" customWidth="1"/>
    <col min="7672" max="7672" width="1.85546875" style="3" customWidth="1"/>
    <col min="7673" max="7675" width="4" style="3" customWidth="1"/>
    <col min="7676" max="7676" width="53" style="3" customWidth="1"/>
    <col min="7677" max="7677" width="0" style="3" hidden="1" customWidth="1"/>
    <col min="7678" max="7679" width="21.42578125" style="3" customWidth="1"/>
    <col min="7680" max="7680" width="18.5703125" style="3" customWidth="1"/>
    <col min="7681" max="7681" width="13.140625" style="3" customWidth="1"/>
    <col min="7682" max="7925" width="10.42578125" style="3"/>
    <col min="7926" max="7926" width="4" style="3" customWidth="1"/>
    <col min="7927" max="7927" width="4.5703125" style="3" customWidth="1"/>
    <col min="7928" max="7928" width="1.85546875" style="3" customWidth="1"/>
    <col min="7929" max="7931" width="4" style="3" customWidth="1"/>
    <col min="7932" max="7932" width="53" style="3" customWidth="1"/>
    <col min="7933" max="7933" width="0" style="3" hidden="1" customWidth="1"/>
    <col min="7934" max="7935" width="21.42578125" style="3" customWidth="1"/>
    <col min="7936" max="7936" width="18.5703125" style="3" customWidth="1"/>
    <col min="7937" max="7937" width="13.140625" style="3" customWidth="1"/>
    <col min="7938" max="8181" width="10.42578125" style="3"/>
    <col min="8182" max="8182" width="4" style="3" customWidth="1"/>
    <col min="8183" max="8183" width="4.5703125" style="3" customWidth="1"/>
    <col min="8184" max="8184" width="1.85546875" style="3" customWidth="1"/>
    <col min="8185" max="8187" width="4" style="3" customWidth="1"/>
    <col min="8188" max="8188" width="53" style="3" customWidth="1"/>
    <col min="8189" max="8189" width="0" style="3" hidden="1" customWidth="1"/>
    <col min="8190" max="8191" width="21.42578125" style="3" customWidth="1"/>
    <col min="8192" max="8192" width="18.5703125" style="3" customWidth="1"/>
    <col min="8193" max="8193" width="13.140625" style="3" customWidth="1"/>
    <col min="8194" max="8437" width="10.42578125" style="3"/>
    <col min="8438" max="8438" width="4" style="3" customWidth="1"/>
    <col min="8439" max="8439" width="4.5703125" style="3" customWidth="1"/>
    <col min="8440" max="8440" width="1.85546875" style="3" customWidth="1"/>
    <col min="8441" max="8443" width="4" style="3" customWidth="1"/>
    <col min="8444" max="8444" width="53" style="3" customWidth="1"/>
    <col min="8445" max="8445" width="0" style="3" hidden="1" customWidth="1"/>
    <col min="8446" max="8447" width="21.42578125" style="3" customWidth="1"/>
    <col min="8448" max="8448" width="18.5703125" style="3" customWidth="1"/>
    <col min="8449" max="8449" width="13.140625" style="3" customWidth="1"/>
    <col min="8450" max="8693" width="10.42578125" style="3"/>
    <col min="8694" max="8694" width="4" style="3" customWidth="1"/>
    <col min="8695" max="8695" width="4.5703125" style="3" customWidth="1"/>
    <col min="8696" max="8696" width="1.85546875" style="3" customWidth="1"/>
    <col min="8697" max="8699" width="4" style="3" customWidth="1"/>
    <col min="8700" max="8700" width="53" style="3" customWidth="1"/>
    <col min="8701" max="8701" width="0" style="3" hidden="1" customWidth="1"/>
    <col min="8702" max="8703" width="21.42578125" style="3" customWidth="1"/>
    <col min="8704" max="8704" width="18.5703125" style="3" customWidth="1"/>
    <col min="8705" max="8705" width="13.140625" style="3" customWidth="1"/>
    <col min="8706" max="8949" width="10.42578125" style="3"/>
    <col min="8950" max="8950" width="4" style="3" customWidth="1"/>
    <col min="8951" max="8951" width="4.5703125" style="3" customWidth="1"/>
    <col min="8952" max="8952" width="1.85546875" style="3" customWidth="1"/>
    <col min="8953" max="8955" width="4" style="3" customWidth="1"/>
    <col min="8956" max="8956" width="53" style="3" customWidth="1"/>
    <col min="8957" max="8957" width="0" style="3" hidden="1" customWidth="1"/>
    <col min="8958" max="8959" width="21.42578125" style="3" customWidth="1"/>
    <col min="8960" max="8960" width="18.5703125" style="3" customWidth="1"/>
    <col min="8961" max="8961" width="13.140625" style="3" customWidth="1"/>
    <col min="8962" max="9205" width="10.42578125" style="3"/>
    <col min="9206" max="9206" width="4" style="3" customWidth="1"/>
    <col min="9207" max="9207" width="4.5703125" style="3" customWidth="1"/>
    <col min="9208" max="9208" width="1.85546875" style="3" customWidth="1"/>
    <col min="9209" max="9211" width="4" style="3" customWidth="1"/>
    <col min="9212" max="9212" width="53" style="3" customWidth="1"/>
    <col min="9213" max="9213" width="0" style="3" hidden="1" customWidth="1"/>
    <col min="9214" max="9215" width="21.42578125" style="3" customWidth="1"/>
    <col min="9216" max="9216" width="18.5703125" style="3" customWidth="1"/>
    <col min="9217" max="9217" width="13.140625" style="3" customWidth="1"/>
    <col min="9218" max="9461" width="10.42578125" style="3"/>
    <col min="9462" max="9462" width="4" style="3" customWidth="1"/>
    <col min="9463" max="9463" width="4.5703125" style="3" customWidth="1"/>
    <col min="9464" max="9464" width="1.85546875" style="3" customWidth="1"/>
    <col min="9465" max="9467" width="4" style="3" customWidth="1"/>
    <col min="9468" max="9468" width="53" style="3" customWidth="1"/>
    <col min="9469" max="9469" width="0" style="3" hidden="1" customWidth="1"/>
    <col min="9470" max="9471" width="21.42578125" style="3" customWidth="1"/>
    <col min="9472" max="9472" width="18.5703125" style="3" customWidth="1"/>
    <col min="9473" max="9473" width="13.140625" style="3" customWidth="1"/>
    <col min="9474" max="9717" width="10.42578125" style="3"/>
    <col min="9718" max="9718" width="4" style="3" customWidth="1"/>
    <col min="9719" max="9719" width="4.5703125" style="3" customWidth="1"/>
    <col min="9720" max="9720" width="1.85546875" style="3" customWidth="1"/>
    <col min="9721" max="9723" width="4" style="3" customWidth="1"/>
    <col min="9724" max="9724" width="53" style="3" customWidth="1"/>
    <col min="9725" max="9725" width="0" style="3" hidden="1" customWidth="1"/>
    <col min="9726" max="9727" width="21.42578125" style="3" customWidth="1"/>
    <col min="9728" max="9728" width="18.5703125" style="3" customWidth="1"/>
    <col min="9729" max="9729" width="13.140625" style="3" customWidth="1"/>
    <col min="9730" max="9973" width="10.42578125" style="3"/>
    <col min="9974" max="9974" width="4" style="3" customWidth="1"/>
    <col min="9975" max="9975" width="4.5703125" style="3" customWidth="1"/>
    <col min="9976" max="9976" width="1.85546875" style="3" customWidth="1"/>
    <col min="9977" max="9979" width="4" style="3" customWidth="1"/>
    <col min="9980" max="9980" width="53" style="3" customWidth="1"/>
    <col min="9981" max="9981" width="0" style="3" hidden="1" customWidth="1"/>
    <col min="9982" max="9983" width="21.42578125" style="3" customWidth="1"/>
    <col min="9984" max="9984" width="18.5703125" style="3" customWidth="1"/>
    <col min="9985" max="9985" width="13.140625" style="3" customWidth="1"/>
    <col min="9986" max="10229" width="10.42578125" style="3"/>
    <col min="10230" max="10230" width="4" style="3" customWidth="1"/>
    <col min="10231" max="10231" width="4.5703125" style="3" customWidth="1"/>
    <col min="10232" max="10232" width="1.85546875" style="3" customWidth="1"/>
    <col min="10233" max="10235" width="4" style="3" customWidth="1"/>
    <col min="10236" max="10236" width="53" style="3" customWidth="1"/>
    <col min="10237" max="10237" width="0" style="3" hidden="1" customWidth="1"/>
    <col min="10238" max="10239" width="21.42578125" style="3" customWidth="1"/>
    <col min="10240" max="10240" width="18.5703125" style="3" customWidth="1"/>
    <col min="10241" max="10241" width="13.140625" style="3" customWidth="1"/>
    <col min="10242" max="10485" width="10.42578125" style="3"/>
    <col min="10486" max="10486" width="4" style="3" customWidth="1"/>
    <col min="10487" max="10487" width="4.5703125" style="3" customWidth="1"/>
    <col min="10488" max="10488" width="1.85546875" style="3" customWidth="1"/>
    <col min="10489" max="10491" width="4" style="3" customWidth="1"/>
    <col min="10492" max="10492" width="53" style="3" customWidth="1"/>
    <col min="10493" max="10493" width="0" style="3" hidden="1" customWidth="1"/>
    <col min="10494" max="10495" width="21.42578125" style="3" customWidth="1"/>
    <col min="10496" max="10496" width="18.5703125" style="3" customWidth="1"/>
    <col min="10497" max="10497" width="13.140625" style="3" customWidth="1"/>
    <col min="10498" max="10741" width="10.42578125" style="3"/>
    <col min="10742" max="10742" width="4" style="3" customWidth="1"/>
    <col min="10743" max="10743" width="4.5703125" style="3" customWidth="1"/>
    <col min="10744" max="10744" width="1.85546875" style="3" customWidth="1"/>
    <col min="10745" max="10747" width="4" style="3" customWidth="1"/>
    <col min="10748" max="10748" width="53" style="3" customWidth="1"/>
    <col min="10749" max="10749" width="0" style="3" hidden="1" customWidth="1"/>
    <col min="10750" max="10751" width="21.42578125" style="3" customWidth="1"/>
    <col min="10752" max="10752" width="18.5703125" style="3" customWidth="1"/>
    <col min="10753" max="10753" width="13.140625" style="3" customWidth="1"/>
    <col min="10754" max="10997" width="10.42578125" style="3"/>
    <col min="10998" max="10998" width="4" style="3" customWidth="1"/>
    <col min="10999" max="10999" width="4.5703125" style="3" customWidth="1"/>
    <col min="11000" max="11000" width="1.85546875" style="3" customWidth="1"/>
    <col min="11001" max="11003" width="4" style="3" customWidth="1"/>
    <col min="11004" max="11004" width="53" style="3" customWidth="1"/>
    <col min="11005" max="11005" width="0" style="3" hidden="1" customWidth="1"/>
    <col min="11006" max="11007" width="21.42578125" style="3" customWidth="1"/>
    <col min="11008" max="11008" width="18.5703125" style="3" customWidth="1"/>
    <col min="11009" max="11009" width="13.140625" style="3" customWidth="1"/>
    <col min="11010" max="11253" width="10.42578125" style="3"/>
    <col min="11254" max="11254" width="4" style="3" customWidth="1"/>
    <col min="11255" max="11255" width="4.5703125" style="3" customWidth="1"/>
    <col min="11256" max="11256" width="1.85546875" style="3" customWidth="1"/>
    <col min="11257" max="11259" width="4" style="3" customWidth="1"/>
    <col min="11260" max="11260" width="53" style="3" customWidth="1"/>
    <col min="11261" max="11261" width="0" style="3" hidden="1" customWidth="1"/>
    <col min="11262" max="11263" width="21.42578125" style="3" customWidth="1"/>
    <col min="11264" max="11264" width="18.5703125" style="3" customWidth="1"/>
    <col min="11265" max="11265" width="13.140625" style="3" customWidth="1"/>
    <col min="11266" max="11509" width="10.42578125" style="3"/>
    <col min="11510" max="11510" width="4" style="3" customWidth="1"/>
    <col min="11511" max="11511" width="4.5703125" style="3" customWidth="1"/>
    <col min="11512" max="11512" width="1.85546875" style="3" customWidth="1"/>
    <col min="11513" max="11515" width="4" style="3" customWidth="1"/>
    <col min="11516" max="11516" width="53" style="3" customWidth="1"/>
    <col min="11517" max="11517" width="0" style="3" hidden="1" customWidth="1"/>
    <col min="11518" max="11519" width="21.42578125" style="3" customWidth="1"/>
    <col min="11520" max="11520" width="18.5703125" style="3" customWidth="1"/>
    <col min="11521" max="11521" width="13.140625" style="3" customWidth="1"/>
    <col min="11522" max="11765" width="10.42578125" style="3"/>
    <col min="11766" max="11766" width="4" style="3" customWidth="1"/>
    <col min="11767" max="11767" width="4.5703125" style="3" customWidth="1"/>
    <col min="11768" max="11768" width="1.85546875" style="3" customWidth="1"/>
    <col min="11769" max="11771" width="4" style="3" customWidth="1"/>
    <col min="11772" max="11772" width="53" style="3" customWidth="1"/>
    <col min="11773" max="11773" width="0" style="3" hidden="1" customWidth="1"/>
    <col min="11774" max="11775" width="21.42578125" style="3" customWidth="1"/>
    <col min="11776" max="11776" width="18.5703125" style="3" customWidth="1"/>
    <col min="11777" max="11777" width="13.140625" style="3" customWidth="1"/>
    <col min="11778" max="12021" width="10.42578125" style="3"/>
    <col min="12022" max="12022" width="4" style="3" customWidth="1"/>
    <col min="12023" max="12023" width="4.5703125" style="3" customWidth="1"/>
    <col min="12024" max="12024" width="1.85546875" style="3" customWidth="1"/>
    <col min="12025" max="12027" width="4" style="3" customWidth="1"/>
    <col min="12028" max="12028" width="53" style="3" customWidth="1"/>
    <col min="12029" max="12029" width="0" style="3" hidden="1" customWidth="1"/>
    <col min="12030" max="12031" width="21.42578125" style="3" customWidth="1"/>
    <col min="12032" max="12032" width="18.5703125" style="3" customWidth="1"/>
    <col min="12033" max="12033" width="13.140625" style="3" customWidth="1"/>
    <col min="12034" max="12277" width="10.42578125" style="3"/>
    <col min="12278" max="12278" width="4" style="3" customWidth="1"/>
    <col min="12279" max="12279" width="4.5703125" style="3" customWidth="1"/>
    <col min="12280" max="12280" width="1.85546875" style="3" customWidth="1"/>
    <col min="12281" max="12283" width="4" style="3" customWidth="1"/>
    <col min="12284" max="12284" width="53" style="3" customWidth="1"/>
    <col min="12285" max="12285" width="0" style="3" hidden="1" customWidth="1"/>
    <col min="12286" max="12287" width="21.42578125" style="3" customWidth="1"/>
    <col min="12288" max="12288" width="18.5703125" style="3" customWidth="1"/>
    <col min="12289" max="12289" width="13.140625" style="3" customWidth="1"/>
    <col min="12290" max="12533" width="10.42578125" style="3"/>
    <col min="12534" max="12534" width="4" style="3" customWidth="1"/>
    <col min="12535" max="12535" width="4.5703125" style="3" customWidth="1"/>
    <col min="12536" max="12536" width="1.85546875" style="3" customWidth="1"/>
    <col min="12537" max="12539" width="4" style="3" customWidth="1"/>
    <col min="12540" max="12540" width="53" style="3" customWidth="1"/>
    <col min="12541" max="12541" width="0" style="3" hidden="1" customWidth="1"/>
    <col min="12542" max="12543" width="21.42578125" style="3" customWidth="1"/>
    <col min="12544" max="12544" width="18.5703125" style="3" customWidth="1"/>
    <col min="12545" max="12545" width="13.140625" style="3" customWidth="1"/>
    <col min="12546" max="12789" width="10.42578125" style="3"/>
    <col min="12790" max="12790" width="4" style="3" customWidth="1"/>
    <col min="12791" max="12791" width="4.5703125" style="3" customWidth="1"/>
    <col min="12792" max="12792" width="1.85546875" style="3" customWidth="1"/>
    <col min="12793" max="12795" width="4" style="3" customWidth="1"/>
    <col min="12796" max="12796" width="53" style="3" customWidth="1"/>
    <col min="12797" max="12797" width="0" style="3" hidden="1" customWidth="1"/>
    <col min="12798" max="12799" width="21.42578125" style="3" customWidth="1"/>
    <col min="12800" max="12800" width="18.5703125" style="3" customWidth="1"/>
    <col min="12801" max="12801" width="13.140625" style="3" customWidth="1"/>
    <col min="12802" max="13045" width="10.42578125" style="3"/>
    <col min="13046" max="13046" width="4" style="3" customWidth="1"/>
    <col min="13047" max="13047" width="4.5703125" style="3" customWidth="1"/>
    <col min="13048" max="13048" width="1.85546875" style="3" customWidth="1"/>
    <col min="13049" max="13051" width="4" style="3" customWidth="1"/>
    <col min="13052" max="13052" width="53" style="3" customWidth="1"/>
    <col min="13053" max="13053" width="0" style="3" hidden="1" customWidth="1"/>
    <col min="13054" max="13055" width="21.42578125" style="3" customWidth="1"/>
    <col min="13056" max="13056" width="18.5703125" style="3" customWidth="1"/>
    <col min="13057" max="13057" width="13.140625" style="3" customWidth="1"/>
    <col min="13058" max="13301" width="10.42578125" style="3"/>
    <col min="13302" max="13302" width="4" style="3" customWidth="1"/>
    <col min="13303" max="13303" width="4.5703125" style="3" customWidth="1"/>
    <col min="13304" max="13304" width="1.85546875" style="3" customWidth="1"/>
    <col min="13305" max="13307" width="4" style="3" customWidth="1"/>
    <col min="13308" max="13308" width="53" style="3" customWidth="1"/>
    <col min="13309" max="13309" width="0" style="3" hidden="1" customWidth="1"/>
    <col min="13310" max="13311" width="21.42578125" style="3" customWidth="1"/>
    <col min="13312" max="13312" width="18.5703125" style="3" customWidth="1"/>
    <col min="13313" max="13313" width="13.140625" style="3" customWidth="1"/>
    <col min="13314" max="13557" width="10.42578125" style="3"/>
    <col min="13558" max="13558" width="4" style="3" customWidth="1"/>
    <col min="13559" max="13559" width="4.5703125" style="3" customWidth="1"/>
    <col min="13560" max="13560" width="1.85546875" style="3" customWidth="1"/>
    <col min="13561" max="13563" width="4" style="3" customWidth="1"/>
    <col min="13564" max="13564" width="53" style="3" customWidth="1"/>
    <col min="13565" max="13565" width="0" style="3" hidden="1" customWidth="1"/>
    <col min="13566" max="13567" width="21.42578125" style="3" customWidth="1"/>
    <col min="13568" max="13568" width="18.5703125" style="3" customWidth="1"/>
    <col min="13569" max="13569" width="13.140625" style="3" customWidth="1"/>
    <col min="13570" max="13813" width="10.42578125" style="3"/>
    <col min="13814" max="13814" width="4" style="3" customWidth="1"/>
    <col min="13815" max="13815" width="4.5703125" style="3" customWidth="1"/>
    <col min="13816" max="13816" width="1.85546875" style="3" customWidth="1"/>
    <col min="13817" max="13819" width="4" style="3" customWidth="1"/>
    <col min="13820" max="13820" width="53" style="3" customWidth="1"/>
    <col min="13821" max="13821" width="0" style="3" hidden="1" customWidth="1"/>
    <col min="13822" max="13823" width="21.42578125" style="3" customWidth="1"/>
    <col min="13824" max="13824" width="18.5703125" style="3" customWidth="1"/>
    <col min="13825" max="13825" width="13.140625" style="3" customWidth="1"/>
    <col min="13826" max="14069" width="10.42578125" style="3"/>
    <col min="14070" max="14070" width="4" style="3" customWidth="1"/>
    <col min="14071" max="14071" width="4.5703125" style="3" customWidth="1"/>
    <col min="14072" max="14072" width="1.85546875" style="3" customWidth="1"/>
    <col min="14073" max="14075" width="4" style="3" customWidth="1"/>
    <col min="14076" max="14076" width="53" style="3" customWidth="1"/>
    <col min="14077" max="14077" width="0" style="3" hidden="1" customWidth="1"/>
    <col min="14078" max="14079" width="21.42578125" style="3" customWidth="1"/>
    <col min="14080" max="14080" width="18.5703125" style="3" customWidth="1"/>
    <col min="14081" max="14081" width="13.140625" style="3" customWidth="1"/>
    <col min="14082" max="14325" width="10.42578125" style="3"/>
    <col min="14326" max="14326" width="4" style="3" customWidth="1"/>
    <col min="14327" max="14327" width="4.5703125" style="3" customWidth="1"/>
    <col min="14328" max="14328" width="1.85546875" style="3" customWidth="1"/>
    <col min="14329" max="14331" width="4" style="3" customWidth="1"/>
    <col min="14332" max="14332" width="53" style="3" customWidth="1"/>
    <col min="14333" max="14333" width="0" style="3" hidden="1" customWidth="1"/>
    <col min="14334" max="14335" width="21.42578125" style="3" customWidth="1"/>
    <col min="14336" max="14336" width="18.5703125" style="3" customWidth="1"/>
    <col min="14337" max="14337" width="13.140625" style="3" customWidth="1"/>
    <col min="14338" max="14581" width="10.42578125" style="3"/>
    <col min="14582" max="14582" width="4" style="3" customWidth="1"/>
    <col min="14583" max="14583" width="4.5703125" style="3" customWidth="1"/>
    <col min="14584" max="14584" width="1.85546875" style="3" customWidth="1"/>
    <col min="14585" max="14587" width="4" style="3" customWidth="1"/>
    <col min="14588" max="14588" width="53" style="3" customWidth="1"/>
    <col min="14589" max="14589" width="0" style="3" hidden="1" customWidth="1"/>
    <col min="14590" max="14591" width="21.42578125" style="3" customWidth="1"/>
    <col min="14592" max="14592" width="18.5703125" style="3" customWidth="1"/>
    <col min="14593" max="14593" width="13.140625" style="3" customWidth="1"/>
    <col min="14594" max="14837" width="10.42578125" style="3"/>
    <col min="14838" max="14838" width="4" style="3" customWidth="1"/>
    <col min="14839" max="14839" width="4.5703125" style="3" customWidth="1"/>
    <col min="14840" max="14840" width="1.85546875" style="3" customWidth="1"/>
    <col min="14841" max="14843" width="4" style="3" customWidth="1"/>
    <col min="14844" max="14844" width="53" style="3" customWidth="1"/>
    <col min="14845" max="14845" width="0" style="3" hidden="1" customWidth="1"/>
    <col min="14846" max="14847" width="21.42578125" style="3" customWidth="1"/>
    <col min="14848" max="14848" width="18.5703125" style="3" customWidth="1"/>
    <col min="14849" max="14849" width="13.140625" style="3" customWidth="1"/>
    <col min="14850" max="15093" width="10.42578125" style="3"/>
    <col min="15094" max="15094" width="4" style="3" customWidth="1"/>
    <col min="15095" max="15095" width="4.5703125" style="3" customWidth="1"/>
    <col min="15096" max="15096" width="1.85546875" style="3" customWidth="1"/>
    <col min="15097" max="15099" width="4" style="3" customWidth="1"/>
    <col min="15100" max="15100" width="53" style="3" customWidth="1"/>
    <col min="15101" max="15101" width="0" style="3" hidden="1" customWidth="1"/>
    <col min="15102" max="15103" width="21.42578125" style="3" customWidth="1"/>
    <col min="15104" max="15104" width="18.5703125" style="3" customWidth="1"/>
    <col min="15105" max="15105" width="13.140625" style="3" customWidth="1"/>
    <col min="15106" max="15349" width="10.42578125" style="3"/>
    <col min="15350" max="15350" width="4" style="3" customWidth="1"/>
    <col min="15351" max="15351" width="4.5703125" style="3" customWidth="1"/>
    <col min="15352" max="15352" width="1.85546875" style="3" customWidth="1"/>
    <col min="15353" max="15355" width="4" style="3" customWidth="1"/>
    <col min="15356" max="15356" width="53" style="3" customWidth="1"/>
    <col min="15357" max="15357" width="0" style="3" hidden="1" customWidth="1"/>
    <col min="15358" max="15359" width="21.42578125" style="3" customWidth="1"/>
    <col min="15360" max="15360" width="18.5703125" style="3" customWidth="1"/>
    <col min="15361" max="15361" width="13.140625" style="3" customWidth="1"/>
    <col min="15362" max="15605" width="10.42578125" style="3"/>
    <col min="15606" max="15606" width="4" style="3" customWidth="1"/>
    <col min="15607" max="15607" width="4.5703125" style="3" customWidth="1"/>
    <col min="15608" max="15608" width="1.85546875" style="3" customWidth="1"/>
    <col min="15609" max="15611" width="4" style="3" customWidth="1"/>
    <col min="15612" max="15612" width="53" style="3" customWidth="1"/>
    <col min="15613" max="15613" width="0" style="3" hidden="1" customWidth="1"/>
    <col min="15614" max="15615" width="21.42578125" style="3" customWidth="1"/>
    <col min="15616" max="15616" width="18.5703125" style="3" customWidth="1"/>
    <col min="15617" max="15617" width="13.140625" style="3" customWidth="1"/>
    <col min="15618" max="15861" width="10.42578125" style="3"/>
    <col min="15862" max="15862" width="4" style="3" customWidth="1"/>
    <col min="15863" max="15863" width="4.5703125" style="3" customWidth="1"/>
    <col min="15864" max="15864" width="1.85546875" style="3" customWidth="1"/>
    <col min="15865" max="15867" width="4" style="3" customWidth="1"/>
    <col min="15868" max="15868" width="53" style="3" customWidth="1"/>
    <col min="15869" max="15869" width="0" style="3" hidden="1" customWidth="1"/>
    <col min="15870" max="15871" width="21.42578125" style="3" customWidth="1"/>
    <col min="15872" max="15872" width="18.5703125" style="3" customWidth="1"/>
    <col min="15873" max="15873" width="13.140625" style="3" customWidth="1"/>
    <col min="15874" max="16117" width="10.42578125" style="3"/>
    <col min="16118" max="16118" width="4" style="3" customWidth="1"/>
    <col min="16119" max="16119" width="4.5703125" style="3" customWidth="1"/>
    <col min="16120" max="16120" width="1.85546875" style="3" customWidth="1"/>
    <col min="16121" max="16123" width="4" style="3" customWidth="1"/>
    <col min="16124" max="16124" width="53" style="3" customWidth="1"/>
    <col min="16125" max="16125" width="0" style="3" hidden="1" customWidth="1"/>
    <col min="16126" max="16127" width="21.42578125" style="3" customWidth="1"/>
    <col min="16128" max="16128" width="18.5703125" style="3" customWidth="1"/>
    <col min="16129" max="16129" width="13.140625" style="3" customWidth="1"/>
    <col min="16130" max="16384" width="10.42578125" style="3"/>
  </cols>
  <sheetData>
    <row r="1" spans="1:13" s="1" customFormat="1" ht="27.6" customHeight="1" x14ac:dyDescent="0.25">
      <c r="A1" s="52"/>
      <c r="B1" s="53"/>
      <c r="C1" s="53"/>
      <c r="D1" s="53"/>
      <c r="E1" s="53"/>
      <c r="F1" s="53"/>
      <c r="G1" s="373" t="s">
        <v>292</v>
      </c>
      <c r="H1" s="373" t="s">
        <v>290</v>
      </c>
      <c r="I1" s="373"/>
      <c r="J1" s="373"/>
      <c r="K1" s="374"/>
      <c r="L1" s="359" t="s">
        <v>0</v>
      </c>
      <c r="M1" s="360"/>
    </row>
    <row r="2" spans="1:13" s="1" customFormat="1" ht="27.6" customHeight="1" thickBot="1" x14ac:dyDescent="0.3">
      <c r="A2" s="54"/>
      <c r="B2" s="55"/>
      <c r="C2" s="55"/>
      <c r="D2" s="55"/>
      <c r="E2" s="55"/>
      <c r="F2" s="55"/>
      <c r="G2" s="375"/>
      <c r="H2" s="375"/>
      <c r="I2" s="375"/>
      <c r="J2" s="375"/>
      <c r="K2" s="376"/>
      <c r="L2" s="361"/>
      <c r="M2" s="362"/>
    </row>
    <row r="3" spans="1:13" s="2" customFormat="1" ht="15" customHeight="1" thickBot="1" x14ac:dyDescent="0.25">
      <c r="A3" s="34"/>
      <c r="B3" s="34"/>
      <c r="C3" s="34"/>
      <c r="D3" s="34"/>
      <c r="E3" s="34"/>
      <c r="F3" s="34"/>
      <c r="G3" s="34"/>
      <c r="H3" s="35"/>
      <c r="I3" s="35"/>
      <c r="J3" s="35"/>
    </row>
    <row r="4" spans="1:13" ht="19.5" customHeight="1" x14ac:dyDescent="0.25">
      <c r="A4" s="367" t="s">
        <v>163</v>
      </c>
      <c r="B4" s="368"/>
      <c r="C4" s="368"/>
      <c r="D4" s="368"/>
      <c r="E4" s="368"/>
      <c r="F4" s="368"/>
      <c r="G4" s="368"/>
      <c r="H4" s="368"/>
      <c r="I4" s="369"/>
      <c r="J4" s="365" t="s">
        <v>293</v>
      </c>
      <c r="K4" s="365" t="s">
        <v>294</v>
      </c>
      <c r="L4" s="363" t="s">
        <v>295</v>
      </c>
      <c r="M4" s="364"/>
    </row>
    <row r="5" spans="1:13" ht="32.25" customHeight="1" x14ac:dyDescent="0.25">
      <c r="A5" s="370"/>
      <c r="B5" s="371"/>
      <c r="C5" s="371"/>
      <c r="D5" s="371"/>
      <c r="E5" s="371"/>
      <c r="F5" s="371"/>
      <c r="G5" s="371"/>
      <c r="H5" s="371"/>
      <c r="I5" s="372"/>
      <c r="J5" s="366"/>
      <c r="K5" s="366"/>
      <c r="L5" s="4" t="s">
        <v>1</v>
      </c>
      <c r="M5" s="36" t="s">
        <v>2</v>
      </c>
    </row>
    <row r="6" spans="1:13" s="8" customFormat="1" ht="27" customHeight="1" x14ac:dyDescent="0.25">
      <c r="A6" s="37" t="s">
        <v>3</v>
      </c>
      <c r="B6" s="5" t="s">
        <v>38</v>
      </c>
      <c r="C6" s="5"/>
      <c r="D6" s="5"/>
      <c r="E6" s="5"/>
      <c r="F6" s="5"/>
      <c r="G6" s="5"/>
      <c r="H6" s="304"/>
      <c r="I6" s="298"/>
      <c r="J6" s="19"/>
      <c r="K6" s="19"/>
      <c r="L6" s="20"/>
      <c r="M6" s="38"/>
    </row>
    <row r="7" spans="1:13" s="17" customFormat="1" ht="27" customHeight="1" x14ac:dyDescent="0.25">
      <c r="A7" s="41"/>
      <c r="B7" s="164"/>
      <c r="C7" s="165" t="s">
        <v>5</v>
      </c>
      <c r="D7" s="120" t="s">
        <v>40</v>
      </c>
      <c r="E7" s="166"/>
      <c r="F7" s="118"/>
      <c r="G7" s="118"/>
      <c r="H7" s="305"/>
      <c r="I7" s="299"/>
      <c r="J7" s="338">
        <v>3715163.86</v>
      </c>
      <c r="K7" s="338">
        <v>3715163.86</v>
      </c>
      <c r="L7" s="24">
        <f t="shared" ref="L7:L57" si="0">J7-K7</f>
        <v>0</v>
      </c>
      <c r="M7" s="40">
        <f t="shared" ref="M7:M57" si="1">IF(K7=0,"-    ",L7/K7)</f>
        <v>0</v>
      </c>
    </row>
    <row r="8" spans="1:13" s="17" customFormat="1" ht="27" customHeight="1" x14ac:dyDescent="0.25">
      <c r="A8" s="41"/>
      <c r="B8" s="164"/>
      <c r="C8" s="165" t="s">
        <v>13</v>
      </c>
      <c r="D8" s="120" t="s">
        <v>39</v>
      </c>
      <c r="E8" s="166"/>
      <c r="F8" s="118"/>
      <c r="G8" s="118"/>
      <c r="H8" s="305"/>
      <c r="I8" s="299"/>
      <c r="J8" s="338">
        <f>J9+J10+SUM(J14:J16)</f>
        <v>61958583.650000006</v>
      </c>
      <c r="K8" s="338">
        <f>K9+K10+SUM(K14:K16)</f>
        <v>63811739.109999999</v>
      </c>
      <c r="L8" s="24">
        <f t="shared" si="0"/>
        <v>-1853155.4599999934</v>
      </c>
      <c r="M8" s="40">
        <f t="shared" si="1"/>
        <v>-2.90409803250384E-2</v>
      </c>
    </row>
    <row r="9" spans="1:13" s="106" customFormat="1" ht="27" customHeight="1" x14ac:dyDescent="0.25">
      <c r="A9" s="101"/>
      <c r="B9" s="167"/>
      <c r="C9" s="169"/>
      <c r="D9" s="167" t="s">
        <v>7</v>
      </c>
      <c r="E9" s="122" t="s">
        <v>170</v>
      </c>
      <c r="F9" s="122"/>
      <c r="G9" s="122"/>
      <c r="H9" s="306"/>
      <c r="I9" s="300"/>
      <c r="J9" s="339"/>
      <c r="K9" s="339"/>
      <c r="L9" s="104">
        <f t="shared" ref="L9" si="2">J9-K9</f>
        <v>0</v>
      </c>
      <c r="M9" s="105" t="str">
        <f t="shared" ref="M9" si="3">IF(K9=0,"-    ",L9/K9)</f>
        <v xml:space="preserve">-    </v>
      </c>
    </row>
    <row r="10" spans="1:13" s="106" customFormat="1" ht="27" customHeight="1" x14ac:dyDescent="0.25">
      <c r="A10" s="101"/>
      <c r="B10" s="167"/>
      <c r="C10" s="167"/>
      <c r="D10" s="167" t="s">
        <v>9</v>
      </c>
      <c r="E10" s="122" t="s">
        <v>81</v>
      </c>
      <c r="F10" s="122"/>
      <c r="G10" s="122"/>
      <c r="H10" s="272"/>
      <c r="I10" s="270"/>
      <c r="J10" s="340">
        <f>SUM(J11:J13)</f>
        <v>59579966.810000002</v>
      </c>
      <c r="K10" s="340">
        <f>SUM(K11:K13)</f>
        <v>62385037.280000001</v>
      </c>
      <c r="L10" s="104">
        <f t="shared" si="0"/>
        <v>-2805070.4699999988</v>
      </c>
      <c r="M10" s="105">
        <f t="shared" si="1"/>
        <v>-4.4963834154817049E-2</v>
      </c>
    </row>
    <row r="11" spans="1:13" s="236" customFormat="1" ht="27" customHeight="1" x14ac:dyDescent="0.25">
      <c r="A11" s="232"/>
      <c r="B11" s="233"/>
      <c r="C11" s="233"/>
      <c r="D11" s="233"/>
      <c r="E11" s="234" t="s">
        <v>17</v>
      </c>
      <c r="F11" s="234" t="s">
        <v>260</v>
      </c>
      <c r="G11" s="264"/>
      <c r="H11" s="307"/>
      <c r="I11" s="301"/>
      <c r="J11" s="341">
        <v>59579966.810000002</v>
      </c>
      <c r="K11" s="341">
        <v>62385037.280000001</v>
      </c>
      <c r="L11" s="109">
        <f t="shared" ref="L11" si="4">J11-K11</f>
        <v>-2805070.4699999988</v>
      </c>
      <c r="M11" s="110">
        <f t="shared" ref="M11" si="5">IF(K11=0,"-    ",L11/K11)</f>
        <v>-4.4963834154817049E-2</v>
      </c>
    </row>
    <row r="12" spans="1:13" s="106" customFormat="1" ht="27" customHeight="1" x14ac:dyDescent="0.25">
      <c r="A12" s="101"/>
      <c r="B12" s="167"/>
      <c r="C12" s="167"/>
      <c r="D12" s="233"/>
      <c r="E12" s="234" t="s">
        <v>18</v>
      </c>
      <c r="F12" s="123" t="s">
        <v>184</v>
      </c>
      <c r="G12" s="122"/>
      <c r="H12" s="284"/>
      <c r="I12" s="271"/>
      <c r="J12" s="342"/>
      <c r="K12" s="342"/>
      <c r="L12" s="109">
        <f t="shared" si="0"/>
        <v>0</v>
      </c>
      <c r="M12" s="110" t="str">
        <f t="shared" si="1"/>
        <v xml:space="preserve">-    </v>
      </c>
    </row>
    <row r="13" spans="1:13" s="106" customFormat="1" ht="27" customHeight="1" x14ac:dyDescent="0.25">
      <c r="A13" s="101"/>
      <c r="B13" s="167"/>
      <c r="C13" s="167"/>
      <c r="D13" s="233"/>
      <c r="E13" s="234" t="s">
        <v>58</v>
      </c>
      <c r="F13" s="123" t="s">
        <v>127</v>
      </c>
      <c r="G13" s="122"/>
      <c r="H13" s="284"/>
      <c r="I13" s="271"/>
      <c r="J13" s="342"/>
      <c r="K13" s="342"/>
      <c r="L13" s="109">
        <f t="shared" si="0"/>
        <v>0</v>
      </c>
      <c r="M13" s="110" t="str">
        <f t="shared" si="1"/>
        <v xml:space="preserve">-    </v>
      </c>
    </row>
    <row r="14" spans="1:13" s="106" customFormat="1" ht="27" customHeight="1" x14ac:dyDescent="0.25">
      <c r="A14" s="101"/>
      <c r="B14" s="167"/>
      <c r="C14" s="167"/>
      <c r="D14" s="167" t="s">
        <v>10</v>
      </c>
      <c r="E14" s="122" t="s">
        <v>80</v>
      </c>
      <c r="F14" s="122"/>
      <c r="G14" s="122"/>
      <c r="H14" s="272"/>
      <c r="I14" s="270"/>
      <c r="J14" s="340"/>
      <c r="K14" s="340"/>
      <c r="L14" s="104">
        <f t="shared" si="0"/>
        <v>0</v>
      </c>
      <c r="M14" s="105" t="str">
        <f t="shared" si="1"/>
        <v xml:space="preserve">-    </v>
      </c>
    </row>
    <row r="15" spans="1:13" s="106" customFormat="1" ht="27" customHeight="1" x14ac:dyDescent="0.25">
      <c r="A15" s="101"/>
      <c r="B15" s="167"/>
      <c r="C15" s="167"/>
      <c r="D15" s="167" t="s">
        <v>11</v>
      </c>
      <c r="E15" s="122" t="s">
        <v>178</v>
      </c>
      <c r="F15" s="122"/>
      <c r="G15" s="122"/>
      <c r="H15" s="272"/>
      <c r="I15" s="270"/>
      <c r="J15" s="340"/>
      <c r="K15" s="340"/>
      <c r="L15" s="104">
        <f t="shared" ref="L15" si="6">J15-K15</f>
        <v>0</v>
      </c>
      <c r="M15" s="105" t="str">
        <f t="shared" ref="M15" si="7">IF(K15=0,"-    ",L15/K15)</f>
        <v xml:space="preserve">-    </v>
      </c>
    </row>
    <row r="16" spans="1:13" s="106" customFormat="1" ht="27" customHeight="1" x14ac:dyDescent="0.25">
      <c r="A16" s="101"/>
      <c r="B16" s="167"/>
      <c r="C16" s="167"/>
      <c r="D16" s="167" t="s">
        <v>12</v>
      </c>
      <c r="E16" s="122" t="s">
        <v>171</v>
      </c>
      <c r="F16" s="122"/>
      <c r="G16" s="122"/>
      <c r="H16" s="272"/>
      <c r="I16" s="270"/>
      <c r="J16" s="340">
        <f>2339556.94+39059.9</f>
        <v>2378616.84</v>
      </c>
      <c r="K16" s="340">
        <v>1426701.83</v>
      </c>
      <c r="L16" s="104">
        <f t="shared" ref="L16" si="8">J16-K16</f>
        <v>951915.00999999978</v>
      </c>
      <c r="M16" s="105">
        <f t="shared" ref="M16" si="9">IF(K16=0,"-    ",L16/K16)</f>
        <v>0.66721370224919363</v>
      </c>
    </row>
    <row r="17" spans="1:16" s="106" customFormat="1" ht="27" customHeight="1" x14ac:dyDescent="0.25">
      <c r="A17" s="101"/>
      <c r="B17" s="167"/>
      <c r="C17" s="169" t="s">
        <v>26</v>
      </c>
      <c r="D17" s="124" t="s">
        <v>185</v>
      </c>
      <c r="E17" s="170"/>
      <c r="F17" s="122"/>
      <c r="G17" s="122"/>
      <c r="H17" s="306"/>
      <c r="I17" s="300"/>
      <c r="J17" s="339">
        <v>71156991.310000002</v>
      </c>
      <c r="K17" s="339">
        <v>71156991.310000002</v>
      </c>
      <c r="L17" s="111">
        <f t="shared" si="0"/>
        <v>0</v>
      </c>
      <c r="M17" s="112">
        <f t="shared" si="1"/>
        <v>0</v>
      </c>
    </row>
    <row r="18" spans="1:16" s="106" customFormat="1" ht="27" customHeight="1" x14ac:dyDescent="0.25">
      <c r="A18" s="101"/>
      <c r="B18" s="167"/>
      <c r="C18" s="169" t="s">
        <v>30</v>
      </c>
      <c r="D18" s="124" t="s">
        <v>82</v>
      </c>
      <c r="E18" s="170"/>
      <c r="F18" s="122"/>
      <c r="G18" s="122"/>
      <c r="H18" s="306"/>
      <c r="I18" s="300"/>
      <c r="J18" s="339"/>
      <c r="K18" s="339"/>
      <c r="L18" s="111">
        <f>J18-K18</f>
        <v>0</v>
      </c>
      <c r="M18" s="112" t="str">
        <f>IF(K18=0,"-    ",L18/K18)</f>
        <v xml:space="preserve">-    </v>
      </c>
    </row>
    <row r="19" spans="1:16" s="17" customFormat="1" ht="27" customHeight="1" x14ac:dyDescent="0.25">
      <c r="A19" s="41"/>
      <c r="B19" s="164"/>
      <c r="C19" s="165" t="s">
        <v>42</v>
      </c>
      <c r="D19" s="120" t="s">
        <v>41</v>
      </c>
      <c r="E19" s="166"/>
      <c r="F19" s="118"/>
      <c r="G19" s="118"/>
      <c r="H19" s="305"/>
      <c r="I19" s="299"/>
      <c r="J19" s="338">
        <f>248211994.75</f>
        <v>248211994.75</v>
      </c>
      <c r="K19" s="338">
        <v>240149391</v>
      </c>
      <c r="L19" s="24">
        <f t="shared" si="0"/>
        <v>8062603.75</v>
      </c>
      <c r="M19" s="40">
        <f t="shared" si="1"/>
        <v>3.3573284181261986E-2</v>
      </c>
    </row>
    <row r="20" spans="1:16" s="17" customFormat="1" ht="27" customHeight="1" x14ac:dyDescent="0.25">
      <c r="A20" s="41"/>
      <c r="B20" s="164"/>
      <c r="C20" s="165" t="s">
        <v>44</v>
      </c>
      <c r="D20" s="120" t="s">
        <v>43</v>
      </c>
      <c r="E20" s="166"/>
      <c r="F20" s="118"/>
      <c r="G20" s="118"/>
      <c r="H20" s="305"/>
      <c r="I20" s="299"/>
      <c r="J20" s="338">
        <v>-250248991.41</v>
      </c>
      <c r="K20" s="338">
        <v>-241755055.25</v>
      </c>
      <c r="L20" s="24">
        <f t="shared" si="0"/>
        <v>-8493936.1599999964</v>
      </c>
      <c r="M20" s="40">
        <f t="shared" si="1"/>
        <v>3.5134471753719393E-2</v>
      </c>
    </row>
    <row r="21" spans="1:16" s="17" customFormat="1" ht="27" customHeight="1" x14ac:dyDescent="0.25">
      <c r="A21" s="41"/>
      <c r="B21" s="164"/>
      <c r="C21" s="165" t="s">
        <v>69</v>
      </c>
      <c r="D21" s="120" t="s">
        <v>45</v>
      </c>
      <c r="E21" s="166"/>
      <c r="F21" s="118"/>
      <c r="G21" s="118"/>
      <c r="H21" s="305"/>
      <c r="I21" s="299"/>
      <c r="J21" s="338">
        <v>24694.76030797977</v>
      </c>
      <c r="K21" s="338">
        <v>-8493936.1600000001</v>
      </c>
      <c r="L21" s="24">
        <f t="shared" si="0"/>
        <v>8518630.920307979</v>
      </c>
      <c r="M21" s="40">
        <f t="shared" si="1"/>
        <v>-1.0029073399944153</v>
      </c>
    </row>
    <row r="22" spans="1:16" s="8" customFormat="1" ht="27" customHeight="1" x14ac:dyDescent="0.25">
      <c r="A22" s="45"/>
      <c r="B22" s="171" t="s">
        <v>153</v>
      </c>
      <c r="C22" s="171"/>
      <c r="D22" s="171"/>
      <c r="E22" s="171"/>
      <c r="F22" s="171"/>
      <c r="G22" s="171"/>
      <c r="H22" s="288"/>
      <c r="I22" s="273"/>
      <c r="J22" s="337">
        <f>J7+J8+SUM(J17:J21)</f>
        <v>134818436.92030799</v>
      </c>
      <c r="K22" s="337">
        <f>K7+K8+SUM(K17:K21)</f>
        <v>128584293.87</v>
      </c>
      <c r="L22" s="28">
        <f t="shared" si="0"/>
        <v>6234143.0503079891</v>
      </c>
      <c r="M22" s="44">
        <f t="shared" si="1"/>
        <v>4.8482927911948324E-2</v>
      </c>
      <c r="P22" s="347"/>
    </row>
    <row r="23" spans="1:16" s="17" customFormat="1" ht="9" customHeight="1" x14ac:dyDescent="0.25">
      <c r="A23" s="43"/>
      <c r="B23" s="164"/>
      <c r="C23" s="118"/>
      <c r="D23" s="118"/>
      <c r="E23" s="118"/>
      <c r="F23" s="118"/>
      <c r="G23" s="118"/>
      <c r="H23" s="308"/>
      <c r="I23" s="302"/>
      <c r="J23" s="21"/>
      <c r="K23" s="21"/>
      <c r="L23" s="22"/>
      <c r="M23" s="42"/>
    </row>
    <row r="24" spans="1:16" s="8" customFormat="1" ht="27" customHeight="1" x14ac:dyDescent="0.25">
      <c r="A24" s="39" t="s">
        <v>27</v>
      </c>
      <c r="B24" s="173" t="s">
        <v>46</v>
      </c>
      <c r="C24" s="120"/>
      <c r="D24" s="120"/>
      <c r="E24" s="120"/>
      <c r="F24" s="120"/>
      <c r="G24" s="120"/>
      <c r="H24" s="305"/>
      <c r="I24" s="299"/>
      <c r="J24" s="338"/>
      <c r="K24" s="338"/>
      <c r="L24" s="24"/>
      <c r="M24" s="40"/>
    </row>
    <row r="25" spans="1:16" s="106" customFormat="1" ht="27" customHeight="1" x14ac:dyDescent="0.25">
      <c r="A25" s="101"/>
      <c r="B25" s="170"/>
      <c r="C25" s="169" t="s">
        <v>7</v>
      </c>
      <c r="D25" s="124" t="s">
        <v>84</v>
      </c>
      <c r="E25" s="122"/>
      <c r="F25" s="122"/>
      <c r="G25" s="122"/>
      <c r="H25" s="306"/>
      <c r="I25" s="300"/>
      <c r="J25" s="339">
        <v>30780.33</v>
      </c>
      <c r="K25" s="339">
        <v>51590.1</v>
      </c>
      <c r="L25" s="111">
        <f t="shared" si="0"/>
        <v>-20809.769999999997</v>
      </c>
      <c r="M25" s="112">
        <f t="shared" si="1"/>
        <v>-0.40336750655649045</v>
      </c>
    </row>
    <row r="26" spans="1:16" s="106" customFormat="1" ht="27" customHeight="1" x14ac:dyDescent="0.25">
      <c r="A26" s="101"/>
      <c r="B26" s="170"/>
      <c r="C26" s="169" t="s">
        <v>9</v>
      </c>
      <c r="D26" s="124" t="s">
        <v>83</v>
      </c>
      <c r="E26" s="122"/>
      <c r="F26" s="122"/>
      <c r="G26" s="122"/>
      <c r="H26" s="306"/>
      <c r="I26" s="300"/>
      <c r="J26" s="339">
        <f>5286014.72-500000</f>
        <v>4786014.72</v>
      </c>
      <c r="K26" s="339">
        <v>5781916.6100000003</v>
      </c>
      <c r="L26" s="111">
        <f t="shared" si="0"/>
        <v>-995901.8900000006</v>
      </c>
      <c r="M26" s="112">
        <f t="shared" si="1"/>
        <v>-0.17224424999100782</v>
      </c>
    </row>
    <row r="27" spans="1:16" s="106" customFormat="1" ht="27" customHeight="1" x14ac:dyDescent="0.25">
      <c r="A27" s="101"/>
      <c r="B27" s="170"/>
      <c r="C27" s="169" t="s">
        <v>10</v>
      </c>
      <c r="D27" s="124" t="s">
        <v>172</v>
      </c>
      <c r="E27" s="122"/>
      <c r="F27" s="122"/>
      <c r="G27" s="122"/>
      <c r="H27" s="306"/>
      <c r="I27" s="300"/>
      <c r="J27" s="339">
        <v>0</v>
      </c>
      <c r="K27" s="339">
        <v>0</v>
      </c>
      <c r="L27" s="111">
        <f t="shared" si="0"/>
        <v>0</v>
      </c>
      <c r="M27" s="112" t="str">
        <f t="shared" si="1"/>
        <v xml:space="preserve">-    </v>
      </c>
    </row>
    <row r="28" spans="1:16" s="106" customFormat="1" ht="27" customHeight="1" x14ac:dyDescent="0.25">
      <c r="A28" s="101"/>
      <c r="B28" s="170"/>
      <c r="C28" s="169" t="s">
        <v>11</v>
      </c>
      <c r="D28" s="124" t="s">
        <v>261</v>
      </c>
      <c r="E28" s="122"/>
      <c r="F28" s="122"/>
      <c r="G28" s="122"/>
      <c r="H28" s="306"/>
      <c r="I28" s="300"/>
      <c r="J28" s="339">
        <v>1082190.69</v>
      </c>
      <c r="K28" s="339">
        <v>8318571.29</v>
      </c>
      <c r="L28" s="111">
        <f t="shared" ref="L28" si="10">J28-K28</f>
        <v>-7236380.5999999996</v>
      </c>
      <c r="M28" s="112">
        <f t="shared" ref="M28" si="11">IF(K28=0,"-    ",L28/K28)</f>
        <v>-0.86990666398436312</v>
      </c>
    </row>
    <row r="29" spans="1:16" s="106" customFormat="1" ht="27" customHeight="1" x14ac:dyDescent="0.25">
      <c r="A29" s="101"/>
      <c r="B29" s="174"/>
      <c r="C29" s="169" t="s">
        <v>12</v>
      </c>
      <c r="D29" s="124" t="s">
        <v>262</v>
      </c>
      <c r="E29" s="122"/>
      <c r="F29" s="122"/>
      <c r="G29" s="122"/>
      <c r="H29" s="306"/>
      <c r="I29" s="300"/>
      <c r="J29" s="339">
        <v>1917016.81</v>
      </c>
      <c r="K29" s="339">
        <v>189880</v>
      </c>
      <c r="L29" s="111">
        <f t="shared" si="0"/>
        <v>1727136.81</v>
      </c>
      <c r="M29" s="112">
        <f t="shared" si="1"/>
        <v>9.095938540130609</v>
      </c>
    </row>
    <row r="30" spans="1:16" s="8" customFormat="1" ht="27" customHeight="1" x14ac:dyDescent="0.25">
      <c r="A30" s="45"/>
      <c r="B30" s="171" t="s">
        <v>152</v>
      </c>
      <c r="C30" s="171"/>
      <c r="D30" s="171"/>
      <c r="E30" s="171"/>
      <c r="F30" s="171"/>
      <c r="G30" s="171"/>
      <c r="H30" s="288"/>
      <c r="I30" s="273"/>
      <c r="J30" s="337">
        <f>SUM(J25:J29)</f>
        <v>7816002.5500000007</v>
      </c>
      <c r="K30" s="337">
        <f>SUM(K25:K29)</f>
        <v>14341958</v>
      </c>
      <c r="L30" s="28">
        <f t="shared" si="0"/>
        <v>-6525955.4499999993</v>
      </c>
      <c r="M30" s="44">
        <f t="shared" si="1"/>
        <v>-0.45502541912338601</v>
      </c>
    </row>
    <row r="31" spans="1:16" s="17" customFormat="1" ht="9" customHeight="1" x14ac:dyDescent="0.25">
      <c r="A31" s="43"/>
      <c r="B31" s="164"/>
      <c r="C31" s="118"/>
      <c r="D31" s="118"/>
      <c r="E31" s="118"/>
      <c r="F31" s="118"/>
      <c r="G31" s="118"/>
      <c r="H31" s="308"/>
      <c r="I31" s="302"/>
      <c r="J31" s="21"/>
      <c r="K31" s="21"/>
      <c r="L31" s="22"/>
      <c r="M31" s="42"/>
    </row>
    <row r="32" spans="1:16" s="8" customFormat="1" ht="27" customHeight="1" x14ac:dyDescent="0.25">
      <c r="A32" s="39" t="s">
        <v>34</v>
      </c>
      <c r="B32" s="173" t="s">
        <v>47</v>
      </c>
      <c r="C32" s="120"/>
      <c r="D32" s="120"/>
      <c r="E32" s="120"/>
      <c r="F32" s="120"/>
      <c r="G32" s="120"/>
      <c r="H32" s="305"/>
      <c r="I32" s="299"/>
      <c r="J32" s="23"/>
      <c r="K32" s="23"/>
      <c r="L32" s="24"/>
      <c r="M32" s="40"/>
    </row>
    <row r="33" spans="1:13" s="17" customFormat="1" ht="27" customHeight="1" x14ac:dyDescent="0.25">
      <c r="A33" s="41"/>
      <c r="B33" s="166"/>
      <c r="C33" s="165" t="s">
        <v>7</v>
      </c>
      <c r="D33" s="120" t="s">
        <v>85</v>
      </c>
      <c r="E33" s="166"/>
      <c r="F33" s="118"/>
      <c r="G33" s="118"/>
      <c r="H33" s="305"/>
      <c r="I33" s="299"/>
      <c r="J33" s="23"/>
      <c r="K33" s="23"/>
      <c r="L33" s="24">
        <f t="shared" si="0"/>
        <v>0</v>
      </c>
      <c r="M33" s="40" t="str">
        <f t="shared" si="1"/>
        <v xml:space="preserve">-    </v>
      </c>
    </row>
    <row r="34" spans="1:13" s="17" customFormat="1" ht="27" customHeight="1" x14ac:dyDescent="0.25">
      <c r="A34" s="41"/>
      <c r="B34" s="166"/>
      <c r="C34" s="165" t="s">
        <v>9</v>
      </c>
      <c r="D34" s="120" t="s">
        <v>186</v>
      </c>
      <c r="E34" s="166"/>
      <c r="F34" s="118"/>
      <c r="G34" s="118"/>
      <c r="H34" s="305"/>
      <c r="I34" s="299"/>
      <c r="J34" s="23"/>
      <c r="K34" s="23"/>
      <c r="L34" s="24">
        <f t="shared" si="0"/>
        <v>0</v>
      </c>
      <c r="M34" s="40" t="str">
        <f t="shared" si="1"/>
        <v xml:space="preserve">-    </v>
      </c>
    </row>
    <row r="35" spans="1:13" s="8" customFormat="1" ht="27" customHeight="1" x14ac:dyDescent="0.25">
      <c r="A35" s="45"/>
      <c r="B35" s="171" t="s">
        <v>151</v>
      </c>
      <c r="C35" s="171"/>
      <c r="D35" s="171"/>
      <c r="E35" s="171"/>
      <c r="F35" s="171"/>
      <c r="G35" s="171"/>
      <c r="H35" s="288"/>
      <c r="I35" s="273"/>
      <c r="J35" s="30">
        <f>SUM(J33:J34)</f>
        <v>0</v>
      </c>
      <c r="K35" s="30">
        <f>SUM(K33:K34)</f>
        <v>0</v>
      </c>
      <c r="L35" s="28">
        <f t="shared" si="0"/>
        <v>0</v>
      </c>
      <c r="M35" s="44" t="str">
        <f t="shared" si="1"/>
        <v xml:space="preserve">-    </v>
      </c>
    </row>
    <row r="36" spans="1:13" s="17" customFormat="1" ht="9" customHeight="1" x14ac:dyDescent="0.25">
      <c r="A36" s="43"/>
      <c r="B36" s="164"/>
      <c r="C36" s="118"/>
      <c r="D36" s="118"/>
      <c r="E36" s="118"/>
      <c r="F36" s="118"/>
      <c r="G36" s="310"/>
      <c r="H36" s="311"/>
      <c r="I36" s="312"/>
      <c r="J36" s="21"/>
      <c r="K36" s="21"/>
      <c r="L36" s="22"/>
      <c r="M36" s="42"/>
    </row>
    <row r="37" spans="1:13" s="8" customFormat="1" ht="31.5" customHeight="1" x14ac:dyDescent="0.25">
      <c r="A37" s="39" t="s">
        <v>35</v>
      </c>
      <c r="B37" s="377" t="s">
        <v>187</v>
      </c>
      <c r="C37" s="377"/>
      <c r="D37" s="377"/>
      <c r="E37" s="377"/>
      <c r="F37" s="377"/>
      <c r="G37" s="377"/>
      <c r="H37" s="313"/>
      <c r="I37" s="314"/>
      <c r="J37" s="23"/>
      <c r="K37" s="23"/>
      <c r="L37" s="24"/>
      <c r="M37" s="40"/>
    </row>
    <row r="38" spans="1:13" s="8" customFormat="1" x14ac:dyDescent="0.25">
      <c r="A38" s="39"/>
      <c r="B38" s="259"/>
      <c r="C38" s="259"/>
      <c r="D38" s="259"/>
      <c r="E38" s="259"/>
      <c r="F38" s="259"/>
      <c r="G38" s="259"/>
      <c r="H38" s="309" t="s">
        <v>286</v>
      </c>
      <c r="I38" s="309" t="s">
        <v>287</v>
      </c>
      <c r="J38" s="23"/>
      <c r="K38" s="23"/>
      <c r="L38" s="24"/>
      <c r="M38" s="40"/>
    </row>
    <row r="39" spans="1:13" s="8" customFormat="1" ht="27" customHeight="1" x14ac:dyDescent="0.25">
      <c r="A39" s="39"/>
      <c r="B39" s="175"/>
      <c r="C39" s="165" t="s">
        <v>7</v>
      </c>
      <c r="D39" s="120" t="s">
        <v>168</v>
      </c>
      <c r="E39" s="120"/>
      <c r="F39" s="120"/>
      <c r="G39" s="121"/>
      <c r="H39" s="19"/>
      <c r="I39" s="298"/>
      <c r="J39" s="23">
        <f>H39+I39</f>
        <v>0</v>
      </c>
      <c r="K39" s="23"/>
      <c r="L39" s="24">
        <f t="shared" ref="L39:L53" si="12">J39-K39</f>
        <v>0</v>
      </c>
      <c r="M39" s="40" t="str">
        <f t="shared" ref="M39:M53" si="13">IF(K39=0,"-    ",L39/K39)</f>
        <v xml:space="preserve">-    </v>
      </c>
    </row>
    <row r="40" spans="1:13" s="8" customFormat="1" ht="27" customHeight="1" x14ac:dyDescent="0.25">
      <c r="A40" s="39"/>
      <c r="B40" s="175"/>
      <c r="C40" s="165" t="s">
        <v>9</v>
      </c>
      <c r="D40" s="124" t="s">
        <v>88</v>
      </c>
      <c r="E40" s="124"/>
      <c r="F40" s="169"/>
      <c r="G40" s="185"/>
      <c r="H40" s="299"/>
      <c r="I40" s="299"/>
      <c r="J40" s="23">
        <f t="shared" ref="J40:J41" si="14">H40+I40</f>
        <v>0</v>
      </c>
      <c r="K40" s="23"/>
      <c r="L40" s="24">
        <f t="shared" si="12"/>
        <v>0</v>
      </c>
      <c r="M40" s="40" t="str">
        <f t="shared" si="13"/>
        <v xml:space="preserve">-    </v>
      </c>
    </row>
    <row r="41" spans="1:13" s="8" customFormat="1" ht="27" customHeight="1" x14ac:dyDescent="0.25">
      <c r="A41" s="39"/>
      <c r="B41" s="175"/>
      <c r="C41" s="169" t="s">
        <v>10</v>
      </c>
      <c r="D41" s="124" t="s">
        <v>89</v>
      </c>
      <c r="E41" s="124"/>
      <c r="F41" s="124"/>
      <c r="G41" s="185"/>
      <c r="H41" s="299">
        <v>8701684.5</v>
      </c>
      <c r="I41" s="299"/>
      <c r="J41" s="23">
        <f t="shared" si="14"/>
        <v>8701684.5</v>
      </c>
      <c r="K41" s="23"/>
      <c r="L41" s="24">
        <f t="shared" si="12"/>
        <v>8701684.5</v>
      </c>
      <c r="M41" s="40" t="str">
        <f t="shared" si="13"/>
        <v xml:space="preserve">-    </v>
      </c>
    </row>
    <row r="42" spans="1:13" s="8" customFormat="1" ht="27" customHeight="1" x14ac:dyDescent="0.25">
      <c r="A42" s="39"/>
      <c r="B42" s="175"/>
      <c r="C42" s="165" t="s">
        <v>11</v>
      </c>
      <c r="D42" s="120" t="s">
        <v>90</v>
      </c>
      <c r="E42" s="120"/>
      <c r="F42" s="120"/>
      <c r="G42" s="121"/>
      <c r="H42" s="299">
        <v>347183.24</v>
      </c>
      <c r="I42" s="299"/>
      <c r="J42" s="23">
        <f>H42+I42</f>
        <v>347183.24</v>
      </c>
      <c r="K42" s="23">
        <v>41539.72</v>
      </c>
      <c r="L42" s="24">
        <f t="shared" si="12"/>
        <v>305643.52000000002</v>
      </c>
      <c r="M42" s="40">
        <f t="shared" si="13"/>
        <v>7.3578618247787899</v>
      </c>
    </row>
    <row r="43" spans="1:13" s="8" customFormat="1" ht="27" customHeight="1" x14ac:dyDescent="0.25">
      <c r="A43" s="39"/>
      <c r="B43" s="175"/>
      <c r="C43" s="169" t="s">
        <v>12</v>
      </c>
      <c r="D43" s="124" t="s">
        <v>91</v>
      </c>
      <c r="E43" s="124"/>
      <c r="F43" s="169"/>
      <c r="G43" s="185"/>
      <c r="H43" s="23">
        <f>SUM(H44:H49)</f>
        <v>1274596.26</v>
      </c>
      <c r="I43" s="23">
        <f>SUM(I44:I49)</f>
        <v>0</v>
      </c>
      <c r="J43" s="23">
        <f>SUM(J44:J49)</f>
        <v>1274596.26</v>
      </c>
      <c r="K43" s="23">
        <f>SUM(K44:K49)</f>
        <v>1217070.6599999999</v>
      </c>
      <c r="L43" s="24">
        <f t="shared" si="12"/>
        <v>57525.600000000093</v>
      </c>
      <c r="M43" s="40">
        <f t="shared" si="13"/>
        <v>4.7265620551562797E-2</v>
      </c>
    </row>
    <row r="44" spans="1:13" s="8" customFormat="1" ht="27" customHeight="1" x14ac:dyDescent="0.25">
      <c r="A44" s="39"/>
      <c r="B44" s="170"/>
      <c r="C44" s="167"/>
      <c r="D44" s="221" t="s">
        <v>17</v>
      </c>
      <c r="E44" s="123" t="s">
        <v>263</v>
      </c>
      <c r="F44" s="123"/>
      <c r="G44" s="222"/>
      <c r="H44" s="299">
        <v>1212282.94</v>
      </c>
      <c r="I44" s="299"/>
      <c r="J44" s="23">
        <f t="shared" ref="J44:J49" si="15">H44+I44</f>
        <v>1212282.94</v>
      </c>
      <c r="K44" s="23">
        <v>1158694.28</v>
      </c>
      <c r="L44" s="24">
        <f t="shared" si="12"/>
        <v>53588.659999999916</v>
      </c>
      <c r="M44" s="40">
        <f t="shared" si="13"/>
        <v>4.624917972323115E-2</v>
      </c>
    </row>
    <row r="45" spans="1:13" s="8" customFormat="1" ht="33.75" customHeight="1" x14ac:dyDescent="0.25">
      <c r="A45" s="39"/>
      <c r="B45" s="170"/>
      <c r="C45" s="167"/>
      <c r="D45" s="241" t="s">
        <v>18</v>
      </c>
      <c r="E45" s="378" t="s">
        <v>224</v>
      </c>
      <c r="F45" s="378"/>
      <c r="G45" s="379"/>
      <c r="H45" s="303"/>
      <c r="I45" s="303"/>
      <c r="J45" s="23">
        <f t="shared" si="15"/>
        <v>0</v>
      </c>
      <c r="K45" s="23"/>
      <c r="L45" s="24">
        <f t="shared" si="12"/>
        <v>0</v>
      </c>
      <c r="M45" s="40" t="str">
        <f t="shared" si="13"/>
        <v xml:space="preserve">-    </v>
      </c>
    </row>
    <row r="46" spans="1:13" s="8" customFormat="1" ht="34.5" customHeight="1" x14ac:dyDescent="0.25">
      <c r="A46" s="39"/>
      <c r="B46" s="170"/>
      <c r="C46" s="167"/>
      <c r="D46" s="241" t="s">
        <v>58</v>
      </c>
      <c r="E46" s="378" t="s">
        <v>225</v>
      </c>
      <c r="F46" s="378"/>
      <c r="G46" s="379"/>
      <c r="H46" s="303"/>
      <c r="I46" s="303"/>
      <c r="J46" s="23">
        <f t="shared" si="15"/>
        <v>0</v>
      </c>
      <c r="K46" s="23"/>
      <c r="L46" s="24">
        <f t="shared" si="12"/>
        <v>0</v>
      </c>
      <c r="M46" s="40" t="str">
        <f t="shared" si="13"/>
        <v xml:space="preserve">-    </v>
      </c>
    </row>
    <row r="47" spans="1:13" s="8" customFormat="1" ht="27" customHeight="1" x14ac:dyDescent="0.25">
      <c r="A47" s="39"/>
      <c r="B47" s="170"/>
      <c r="C47" s="167"/>
      <c r="D47" s="241" t="s">
        <v>103</v>
      </c>
      <c r="E47" s="234" t="s">
        <v>285</v>
      </c>
      <c r="F47" s="234"/>
      <c r="G47" s="238"/>
      <c r="H47" s="303"/>
      <c r="I47" s="303"/>
      <c r="J47" s="23">
        <f t="shared" si="15"/>
        <v>0</v>
      </c>
      <c r="K47" s="240"/>
      <c r="L47" s="260">
        <f t="shared" ref="L47" si="16">J47-K47</f>
        <v>0</v>
      </c>
      <c r="M47" s="261" t="str">
        <f t="shared" ref="M47" si="17">IF(K47=0,"-    ",L47/K47)</f>
        <v xml:space="preserve">-    </v>
      </c>
    </row>
    <row r="48" spans="1:13" s="8" customFormat="1" ht="27" customHeight="1" x14ac:dyDescent="0.25">
      <c r="A48" s="39"/>
      <c r="B48" s="170"/>
      <c r="C48" s="167"/>
      <c r="D48" s="241" t="s">
        <v>105</v>
      </c>
      <c r="E48" s="234" t="s">
        <v>264</v>
      </c>
      <c r="F48" s="234"/>
      <c r="G48" s="238"/>
      <c r="H48" s="303"/>
      <c r="I48" s="303"/>
      <c r="J48" s="23">
        <f t="shared" si="15"/>
        <v>0</v>
      </c>
      <c r="K48" s="23"/>
      <c r="L48" s="24">
        <f t="shared" si="12"/>
        <v>0</v>
      </c>
      <c r="M48" s="40" t="str">
        <f t="shared" si="13"/>
        <v xml:space="preserve">-    </v>
      </c>
    </row>
    <row r="49" spans="1:15" s="8" customFormat="1" ht="27" customHeight="1" x14ac:dyDescent="0.25">
      <c r="A49" s="39"/>
      <c r="B49" s="166"/>
      <c r="C49" s="167"/>
      <c r="D49" s="241" t="s">
        <v>121</v>
      </c>
      <c r="E49" s="242" t="s">
        <v>177</v>
      </c>
      <c r="F49" s="118"/>
      <c r="G49" s="119"/>
      <c r="H49" s="299">
        <v>62313.32</v>
      </c>
      <c r="I49" s="299"/>
      <c r="J49" s="23">
        <f t="shared" si="15"/>
        <v>62313.32</v>
      </c>
      <c r="K49" s="23">
        <v>58376.38</v>
      </c>
      <c r="L49" s="24">
        <f t="shared" si="12"/>
        <v>3936.9400000000023</v>
      </c>
      <c r="M49" s="40">
        <f t="shared" si="13"/>
        <v>6.7440632666842346E-2</v>
      </c>
    </row>
    <row r="50" spans="1:15" s="8" customFormat="1" ht="27" customHeight="1" x14ac:dyDescent="0.25">
      <c r="A50" s="39"/>
      <c r="B50" s="166"/>
      <c r="C50" s="165" t="s">
        <v>22</v>
      </c>
      <c r="D50" s="355" t="s">
        <v>213</v>
      </c>
      <c r="E50" s="355"/>
      <c r="F50" s="355"/>
      <c r="G50" s="356"/>
      <c r="H50" s="299"/>
      <c r="I50" s="299"/>
      <c r="J50" s="23">
        <f>H50+I50</f>
        <v>0</v>
      </c>
      <c r="K50" s="23"/>
      <c r="L50" s="24">
        <f t="shared" si="12"/>
        <v>0</v>
      </c>
      <c r="M50" s="40" t="str">
        <f t="shared" si="13"/>
        <v xml:space="preserve">-    </v>
      </c>
    </row>
    <row r="51" spans="1:15" s="8" customFormat="1" ht="27" customHeight="1" x14ac:dyDescent="0.25">
      <c r="A51" s="39"/>
      <c r="B51" s="166"/>
      <c r="C51" s="165" t="s">
        <v>24</v>
      </c>
      <c r="D51" s="120" t="s">
        <v>92</v>
      </c>
      <c r="E51" s="120"/>
      <c r="F51" s="120"/>
      <c r="G51" s="121"/>
      <c r="H51" s="299">
        <v>32928283.32</v>
      </c>
      <c r="I51" s="299"/>
      <c r="J51" s="23">
        <f t="shared" ref="J51:J56" si="18">H51+I51</f>
        <v>32928283.32</v>
      </c>
      <c r="K51" s="23">
        <v>53629553.390000001</v>
      </c>
      <c r="L51" s="24">
        <f t="shared" si="12"/>
        <v>-20701270.07</v>
      </c>
      <c r="M51" s="40">
        <f t="shared" si="13"/>
        <v>-0.38600489397064508</v>
      </c>
    </row>
    <row r="52" spans="1:15" s="8" customFormat="1" ht="27" customHeight="1" x14ac:dyDescent="0.25">
      <c r="A52" s="95"/>
      <c r="B52" s="166"/>
      <c r="C52" s="165" t="s">
        <v>25</v>
      </c>
      <c r="D52" s="120" t="s">
        <v>86</v>
      </c>
      <c r="E52" s="120"/>
      <c r="F52" s="165"/>
      <c r="G52" s="121"/>
      <c r="H52" s="299">
        <v>8885184.9800000004</v>
      </c>
      <c r="I52" s="299"/>
      <c r="J52" s="23">
        <f t="shared" si="18"/>
        <v>8885184.9800000004</v>
      </c>
      <c r="K52" s="23">
        <v>12222343.119999999</v>
      </c>
      <c r="L52" s="24">
        <f t="shared" si="12"/>
        <v>-3337158.1399999987</v>
      </c>
      <c r="M52" s="40">
        <f t="shared" si="13"/>
        <v>-0.27303751066677623</v>
      </c>
    </row>
    <row r="53" spans="1:15" s="8" customFormat="1" ht="27" customHeight="1" x14ac:dyDescent="0.25">
      <c r="A53" s="95"/>
      <c r="B53" s="166"/>
      <c r="C53" s="165" t="s">
        <v>49</v>
      </c>
      <c r="D53" s="120" t="s">
        <v>48</v>
      </c>
      <c r="E53" s="120"/>
      <c r="F53" s="120"/>
      <c r="G53" s="121"/>
      <c r="H53" s="299">
        <v>5572301.21</v>
      </c>
      <c r="I53" s="299"/>
      <c r="J53" s="23">
        <f t="shared" si="18"/>
        <v>5572301.21</v>
      </c>
      <c r="K53" s="23">
        <v>4107004.3</v>
      </c>
      <c r="L53" s="24">
        <f t="shared" si="12"/>
        <v>1465296.9100000001</v>
      </c>
      <c r="M53" s="40">
        <f t="shared" si="13"/>
        <v>0.35677997950963924</v>
      </c>
    </row>
    <row r="54" spans="1:15" s="8" customFormat="1" ht="27" customHeight="1" x14ac:dyDescent="0.25">
      <c r="A54" s="95"/>
      <c r="B54" s="166"/>
      <c r="C54" s="165" t="s">
        <v>165</v>
      </c>
      <c r="D54" s="120" t="s">
        <v>87</v>
      </c>
      <c r="E54" s="120"/>
      <c r="F54" s="165"/>
      <c r="G54" s="121"/>
      <c r="H54" s="299"/>
      <c r="I54" s="299"/>
      <c r="J54" s="23">
        <f t="shared" si="18"/>
        <v>0</v>
      </c>
      <c r="K54" s="23"/>
      <c r="L54" s="24">
        <f t="shared" si="0"/>
        <v>0</v>
      </c>
      <c r="M54" s="40" t="str">
        <f t="shared" si="1"/>
        <v xml:space="preserve">-    </v>
      </c>
    </row>
    <row r="55" spans="1:15" s="116" customFormat="1" ht="27" customHeight="1" x14ac:dyDescent="0.25">
      <c r="A55" s="204"/>
      <c r="B55" s="166"/>
      <c r="C55" s="165" t="s">
        <v>166</v>
      </c>
      <c r="D55" s="120" t="s">
        <v>93</v>
      </c>
      <c r="E55" s="120"/>
      <c r="F55" s="120"/>
      <c r="G55" s="121"/>
      <c r="H55" s="300">
        <v>2649587.19</v>
      </c>
      <c r="I55" s="300"/>
      <c r="J55" s="23">
        <f t="shared" si="18"/>
        <v>2649587.19</v>
      </c>
      <c r="K55" s="103">
        <v>2989320.6</v>
      </c>
      <c r="L55" s="111">
        <f t="shared" si="0"/>
        <v>-339733.41000000015</v>
      </c>
      <c r="M55" s="112">
        <f t="shared" si="1"/>
        <v>-0.11364903784492039</v>
      </c>
    </row>
    <row r="56" spans="1:15" s="106" customFormat="1" ht="27" customHeight="1" x14ac:dyDescent="0.25">
      <c r="A56" s="101"/>
      <c r="B56" s="166"/>
      <c r="C56" s="176" t="s">
        <v>167</v>
      </c>
      <c r="D56" s="177" t="s">
        <v>267</v>
      </c>
      <c r="E56" s="177"/>
      <c r="F56" s="176"/>
      <c r="G56" s="178"/>
      <c r="H56" s="270">
        <v>10598595.57</v>
      </c>
      <c r="I56" s="270"/>
      <c r="J56" s="23">
        <f t="shared" si="18"/>
        <v>10598595.57</v>
      </c>
      <c r="K56" s="107">
        <v>10949571.66</v>
      </c>
      <c r="L56" s="104">
        <f t="shared" si="0"/>
        <v>-350976.08999999985</v>
      </c>
      <c r="M56" s="105">
        <f t="shared" si="1"/>
        <v>-3.2053864835841425E-2</v>
      </c>
    </row>
    <row r="57" spans="1:15" s="8" customFormat="1" ht="27" customHeight="1" x14ac:dyDescent="0.25">
      <c r="A57" s="45"/>
      <c r="B57" s="171" t="s">
        <v>150</v>
      </c>
      <c r="C57" s="171"/>
      <c r="D57" s="171"/>
      <c r="E57" s="171"/>
      <c r="F57" s="171"/>
      <c r="G57" s="172"/>
      <c r="H57" s="337">
        <f t="shared" ref="H57:I57" si="19">SUM(H39:H43)+SUM(H50:H56)</f>
        <v>70957416.269999996</v>
      </c>
      <c r="I57" s="30">
        <f t="shared" si="19"/>
        <v>0</v>
      </c>
      <c r="J57" s="30">
        <f>SUM(J39:J43)+SUM(J50:J56)</f>
        <v>70957416.269999996</v>
      </c>
      <c r="K57" s="337">
        <f>SUM(K39:K43)+SUM(K50:K56)</f>
        <v>85156403.449999988</v>
      </c>
      <c r="L57" s="28">
        <f t="shared" si="0"/>
        <v>-14198987.179999992</v>
      </c>
      <c r="M57" s="44">
        <f t="shared" si="1"/>
        <v>-0.16674009944932677</v>
      </c>
    </row>
    <row r="58" spans="1:15" s="17" customFormat="1" ht="9" customHeight="1" x14ac:dyDescent="0.25">
      <c r="A58" s="43"/>
      <c r="B58" s="164"/>
      <c r="C58" s="118"/>
      <c r="D58" s="118"/>
      <c r="E58" s="118"/>
      <c r="F58" s="118"/>
      <c r="G58" s="310"/>
      <c r="H58" s="318"/>
      <c r="I58" s="319"/>
      <c r="J58" s="15"/>
      <c r="K58" s="15"/>
      <c r="L58" s="16"/>
      <c r="M58" s="42"/>
    </row>
    <row r="59" spans="1:15" s="8" customFormat="1" ht="27" customHeight="1" x14ac:dyDescent="0.25">
      <c r="A59" s="39" t="s">
        <v>50</v>
      </c>
      <c r="B59" s="173" t="s">
        <v>95</v>
      </c>
      <c r="C59" s="179"/>
      <c r="D59" s="179"/>
      <c r="E59" s="179"/>
      <c r="F59" s="179"/>
      <c r="G59" s="179"/>
      <c r="H59" s="290"/>
      <c r="I59" s="275"/>
      <c r="J59" s="10"/>
      <c r="K59" s="10"/>
      <c r="L59" s="11"/>
      <c r="M59" s="40"/>
    </row>
    <row r="60" spans="1:15" s="8" customFormat="1" ht="27" customHeight="1" x14ac:dyDescent="0.25">
      <c r="A60" s="39"/>
      <c r="B60" s="165" t="s">
        <v>7</v>
      </c>
      <c r="C60" s="120" t="s">
        <v>65</v>
      </c>
      <c r="D60" s="120"/>
      <c r="E60" s="120"/>
      <c r="F60" s="120"/>
      <c r="G60" s="120"/>
      <c r="H60" s="290"/>
      <c r="I60" s="275"/>
      <c r="J60" s="10"/>
      <c r="K60" s="10"/>
      <c r="L60" s="11">
        <f t="shared" ref="L60:L62" si="20">J60-K60</f>
        <v>0</v>
      </c>
      <c r="M60" s="40" t="str">
        <f t="shared" ref="M60:M62" si="21">IF(K60=0,"-    ",L60/K60)</f>
        <v xml:space="preserve">-    </v>
      </c>
    </row>
    <row r="61" spans="1:15" s="8" customFormat="1" ht="27" customHeight="1" x14ac:dyDescent="0.25">
      <c r="A61" s="39"/>
      <c r="B61" s="165" t="s">
        <v>9</v>
      </c>
      <c r="C61" s="120" t="s">
        <v>96</v>
      </c>
      <c r="D61" s="120"/>
      <c r="E61" s="120"/>
      <c r="F61" s="120"/>
      <c r="G61" s="120"/>
      <c r="H61" s="290"/>
      <c r="I61" s="275"/>
      <c r="J61" s="10">
        <v>32827.42</v>
      </c>
      <c r="K61" s="10"/>
      <c r="L61" s="11">
        <f t="shared" si="20"/>
        <v>32827.42</v>
      </c>
      <c r="M61" s="40" t="str">
        <f t="shared" si="21"/>
        <v xml:space="preserve">-    </v>
      </c>
    </row>
    <row r="62" spans="1:15" s="8" customFormat="1" ht="27" customHeight="1" x14ac:dyDescent="0.25">
      <c r="A62" s="45"/>
      <c r="B62" s="171" t="s">
        <v>149</v>
      </c>
      <c r="C62" s="171"/>
      <c r="D62" s="171"/>
      <c r="E62" s="171"/>
      <c r="F62" s="171"/>
      <c r="G62" s="171"/>
      <c r="H62" s="288"/>
      <c r="I62" s="273"/>
      <c r="J62" s="30">
        <f>SUM(J60:J61)</f>
        <v>32827.42</v>
      </c>
      <c r="K62" s="30">
        <f>SUM(K60:K61)</f>
        <v>0</v>
      </c>
      <c r="L62" s="28">
        <f t="shared" si="20"/>
        <v>32827.42</v>
      </c>
      <c r="M62" s="44" t="str">
        <f t="shared" si="21"/>
        <v xml:space="preserve">-    </v>
      </c>
    </row>
    <row r="63" spans="1:15" s="17" customFormat="1" ht="9" customHeight="1" thickBot="1" x14ac:dyDescent="0.3">
      <c r="A63" s="43"/>
      <c r="B63" s="164"/>
      <c r="C63" s="118"/>
      <c r="D63" s="118"/>
      <c r="E63" s="118"/>
      <c r="F63" s="118"/>
      <c r="G63" s="118"/>
      <c r="H63" s="289"/>
      <c r="I63" s="274"/>
      <c r="J63" s="15"/>
      <c r="K63" s="15"/>
      <c r="L63" s="16"/>
      <c r="M63" s="42"/>
    </row>
    <row r="64" spans="1:15" s="17" customFormat="1" ht="27" customHeight="1" thickTop="1" thickBot="1" x14ac:dyDescent="0.3">
      <c r="A64" s="46" t="s">
        <v>97</v>
      </c>
      <c r="B64" s="180"/>
      <c r="C64" s="181"/>
      <c r="D64" s="182"/>
      <c r="E64" s="182"/>
      <c r="F64" s="182"/>
      <c r="G64" s="181"/>
      <c r="H64" s="295"/>
      <c r="I64" s="276"/>
      <c r="J64" s="32">
        <f>J22+J30+J35+J57+J62</f>
        <v>213624683.16030797</v>
      </c>
      <c r="K64" s="32">
        <f>K22+K30+K35+K57+K62</f>
        <v>228082655.31999999</v>
      </c>
      <c r="L64" s="33">
        <f t="shared" ref="L64" si="22">J64-K64</f>
        <v>-14457972.159692019</v>
      </c>
      <c r="M64" s="47">
        <f t="shared" ref="M64" si="23">IF(K64=0,"-    ",L64/K64)</f>
        <v>-6.3389178538839269E-2</v>
      </c>
      <c r="O64" s="345"/>
    </row>
    <row r="65" spans="1:13" s="17" customFormat="1" ht="9" customHeight="1" thickTop="1" x14ac:dyDescent="0.25">
      <c r="A65" s="43"/>
      <c r="B65" s="164"/>
      <c r="C65" s="118"/>
      <c r="D65" s="118"/>
      <c r="E65" s="118"/>
      <c r="F65" s="118"/>
      <c r="G65" s="118"/>
      <c r="H65" s="289"/>
      <c r="I65" s="274"/>
      <c r="J65" s="15"/>
      <c r="K65" s="15"/>
      <c r="L65" s="16"/>
      <c r="M65" s="42"/>
    </row>
    <row r="66" spans="1:13" s="17" customFormat="1" ht="27" customHeight="1" x14ac:dyDescent="0.25">
      <c r="A66" s="39" t="s">
        <v>51</v>
      </c>
      <c r="B66" s="173" t="s">
        <v>36</v>
      </c>
      <c r="C66" s="179"/>
      <c r="D66" s="183"/>
      <c r="E66" s="183"/>
      <c r="F66" s="183"/>
      <c r="G66" s="166"/>
      <c r="H66" s="290"/>
      <c r="I66" s="275"/>
      <c r="J66" s="10"/>
      <c r="K66" s="10"/>
      <c r="L66" s="16"/>
      <c r="M66" s="42"/>
    </row>
    <row r="67" spans="1:13" s="17" customFormat="1" ht="27" customHeight="1" x14ac:dyDescent="0.25">
      <c r="A67" s="43"/>
      <c r="B67" s="165" t="s">
        <v>7</v>
      </c>
      <c r="C67" s="175" t="s">
        <v>70</v>
      </c>
      <c r="D67" s="183"/>
      <c r="E67" s="183"/>
      <c r="F67" s="183"/>
      <c r="G67" s="166"/>
      <c r="H67" s="289"/>
      <c r="I67" s="274"/>
      <c r="J67" s="15"/>
      <c r="K67" s="15"/>
      <c r="L67" s="16">
        <f t="shared" ref="L67:L71" si="24">J67-K67</f>
        <v>0</v>
      </c>
      <c r="M67" s="42" t="str">
        <f t="shared" ref="M67:M71" si="25">IF(K67=0,"-    ",L67/K67)</f>
        <v xml:space="preserve">-    </v>
      </c>
    </row>
    <row r="68" spans="1:13" s="17" customFormat="1" ht="27" customHeight="1" x14ac:dyDescent="0.25">
      <c r="A68" s="43"/>
      <c r="B68" s="165" t="s">
        <v>9</v>
      </c>
      <c r="C68" s="175" t="s">
        <v>37</v>
      </c>
      <c r="D68" s="183"/>
      <c r="E68" s="183"/>
      <c r="F68" s="183"/>
      <c r="G68" s="166"/>
      <c r="H68" s="289"/>
      <c r="I68" s="274"/>
      <c r="J68" s="344">
        <v>40712.53</v>
      </c>
      <c r="K68" s="15">
        <v>39169.089999999997</v>
      </c>
      <c r="L68" s="16">
        <f t="shared" si="24"/>
        <v>1543.4400000000023</v>
      </c>
      <c r="M68" s="42">
        <f t="shared" si="25"/>
        <v>3.9404540672249536E-2</v>
      </c>
    </row>
    <row r="69" spans="1:13" s="17" customFormat="1" ht="27" customHeight="1" x14ac:dyDescent="0.25">
      <c r="A69" s="43"/>
      <c r="B69" s="165" t="s">
        <v>10</v>
      </c>
      <c r="C69" s="175" t="s">
        <v>182</v>
      </c>
      <c r="D69" s="183"/>
      <c r="E69" s="183"/>
      <c r="F69" s="183"/>
      <c r="G69" s="166"/>
      <c r="H69" s="289"/>
      <c r="I69" s="274"/>
      <c r="J69" s="344"/>
      <c r="K69" s="15"/>
      <c r="L69" s="16">
        <f t="shared" ref="L69" si="26">J69-K69</f>
        <v>0</v>
      </c>
      <c r="M69" s="42" t="str">
        <f t="shared" ref="M69" si="27">IF(K69=0,"-    ",L69/K69)</f>
        <v xml:space="preserve">-    </v>
      </c>
    </row>
    <row r="70" spans="1:13" s="17" customFormat="1" ht="27" customHeight="1" x14ac:dyDescent="0.25">
      <c r="A70" s="43"/>
      <c r="B70" s="165" t="s">
        <v>11</v>
      </c>
      <c r="C70" s="175" t="s">
        <v>71</v>
      </c>
      <c r="D70" s="183"/>
      <c r="E70" s="183"/>
      <c r="F70" s="183"/>
      <c r="G70" s="166"/>
      <c r="H70" s="289"/>
      <c r="I70" s="274"/>
      <c r="J70" s="344">
        <v>577912.74</v>
      </c>
      <c r="K70" s="15">
        <v>357730.51</v>
      </c>
      <c r="L70" s="16">
        <f t="shared" si="24"/>
        <v>220182.22999999998</v>
      </c>
      <c r="M70" s="42">
        <f t="shared" si="25"/>
        <v>0.61549748720063036</v>
      </c>
    </row>
    <row r="71" spans="1:13" s="8" customFormat="1" ht="32.25" customHeight="1" thickBot="1" x14ac:dyDescent="0.3">
      <c r="A71" s="48"/>
      <c r="B71" s="184" t="s">
        <v>154</v>
      </c>
      <c r="C71" s="184"/>
      <c r="D71" s="184"/>
      <c r="E71" s="184"/>
      <c r="F71" s="184"/>
      <c r="G71" s="184"/>
      <c r="H71" s="297"/>
      <c r="I71" s="278"/>
      <c r="J71" s="49">
        <f>SUM(J67:J70)</f>
        <v>618625.27</v>
      </c>
      <c r="K71" s="49">
        <f>SUM(K67:K70)</f>
        <v>396899.6</v>
      </c>
      <c r="L71" s="50">
        <f t="shared" si="24"/>
        <v>221725.67000000004</v>
      </c>
      <c r="M71" s="51">
        <f t="shared" si="25"/>
        <v>0.55864422639881739</v>
      </c>
    </row>
    <row r="72" spans="1:13" x14ac:dyDescent="0.25">
      <c r="A72" s="25"/>
      <c r="B72" s="25"/>
      <c r="H72" s="27"/>
      <c r="I72" s="27"/>
      <c r="J72" s="27"/>
      <c r="K72" s="27"/>
    </row>
    <row r="73" spans="1:13" x14ac:dyDescent="0.25">
      <c r="A73" s="25"/>
      <c r="B73" s="25"/>
      <c r="H73" s="27"/>
      <c r="I73" s="27"/>
      <c r="J73" s="27"/>
      <c r="K73" s="27"/>
    </row>
    <row r="74" spans="1:13" x14ac:dyDescent="0.25">
      <c r="A74" s="25"/>
      <c r="B74" s="25"/>
      <c r="H74" s="27"/>
      <c r="I74" s="27"/>
      <c r="J74" s="27"/>
      <c r="K74" s="27"/>
    </row>
    <row r="75" spans="1:13" x14ac:dyDescent="0.25">
      <c r="A75" s="25"/>
      <c r="B75" s="25"/>
      <c r="H75" s="27"/>
      <c r="I75" s="27"/>
      <c r="J75" s="27"/>
      <c r="K75" s="27"/>
    </row>
    <row r="76" spans="1:13" x14ac:dyDescent="0.25">
      <c r="A76" s="25"/>
      <c r="B76" s="25"/>
      <c r="H76" s="27"/>
      <c r="I76" s="27"/>
      <c r="J76" s="27"/>
      <c r="K76" s="27"/>
    </row>
    <row r="77" spans="1:13" x14ac:dyDescent="0.25">
      <c r="A77" s="25"/>
      <c r="B77" s="25"/>
      <c r="H77" s="27"/>
      <c r="I77" s="27"/>
      <c r="J77" s="27"/>
      <c r="K77" s="27"/>
    </row>
    <row r="78" spans="1:13" x14ac:dyDescent="0.25">
      <c r="A78" s="25"/>
      <c r="B78" s="25"/>
      <c r="H78" s="27"/>
      <c r="I78" s="27"/>
      <c r="J78" s="27"/>
      <c r="K78" s="27"/>
    </row>
    <row r="79" spans="1:13" x14ac:dyDescent="0.25">
      <c r="A79" s="25"/>
      <c r="B79" s="25"/>
      <c r="H79" s="27"/>
      <c r="I79" s="27"/>
      <c r="J79" s="27"/>
      <c r="K79" s="27"/>
    </row>
    <row r="80" spans="1:13" x14ac:dyDescent="0.25">
      <c r="A80" s="25"/>
      <c r="B80" s="25"/>
      <c r="H80" s="27"/>
      <c r="I80" s="27"/>
      <c r="J80" s="27"/>
      <c r="K80" s="27"/>
    </row>
    <row r="81" spans="1:13" x14ac:dyDescent="0.25">
      <c r="A81" s="25"/>
      <c r="B81" s="25"/>
      <c r="H81" s="27"/>
      <c r="I81" s="27"/>
      <c r="J81" s="27"/>
      <c r="K81" s="27"/>
    </row>
    <row r="82" spans="1:13" x14ac:dyDescent="0.25">
      <c r="A82" s="25"/>
      <c r="B82" s="25"/>
    </row>
    <row r="83" spans="1:13" x14ac:dyDescent="0.25">
      <c r="A83" s="25"/>
      <c r="B83" s="25"/>
    </row>
    <row r="84" spans="1:13" x14ac:dyDescent="0.25">
      <c r="A84" s="25"/>
      <c r="B84" s="25"/>
    </row>
    <row r="85" spans="1:13" x14ac:dyDescent="0.25">
      <c r="A85" s="25"/>
      <c r="B85" s="25"/>
    </row>
    <row r="86" spans="1:13" x14ac:dyDescent="0.25">
      <c r="A86" s="25"/>
      <c r="B86" s="25"/>
    </row>
    <row r="87" spans="1:13" x14ac:dyDescent="0.25">
      <c r="A87" s="25"/>
      <c r="B87" s="25"/>
    </row>
    <row r="88" spans="1:13" x14ac:dyDescent="0.25">
      <c r="A88" s="25"/>
      <c r="B88" s="25"/>
    </row>
    <row r="89" spans="1:13" x14ac:dyDescent="0.25">
      <c r="A89" s="25"/>
      <c r="B89" s="25"/>
    </row>
    <row r="90" spans="1:13" x14ac:dyDescent="0.25">
      <c r="A90" s="25"/>
      <c r="B90" s="25"/>
    </row>
    <row r="91" spans="1:13" x14ac:dyDescent="0.25">
      <c r="A91" s="25"/>
      <c r="B91" s="25"/>
    </row>
    <row r="92" spans="1:13" x14ac:dyDescent="0.25">
      <c r="A92" s="25"/>
      <c r="B92" s="25"/>
    </row>
    <row r="93" spans="1:13" x14ac:dyDescent="0.25">
      <c r="A93" s="25"/>
      <c r="B93" s="25"/>
    </row>
    <row r="94" spans="1:13" x14ac:dyDescent="0.25">
      <c r="A94" s="25"/>
      <c r="B94" s="25"/>
    </row>
    <row r="95" spans="1:13" x14ac:dyDescent="0.25">
      <c r="A95" s="25"/>
      <c r="B95" s="25"/>
    </row>
    <row r="96" spans="1:13" s="26" customFormat="1" x14ac:dyDescent="0.25">
      <c r="A96" s="25"/>
      <c r="B96" s="25"/>
      <c r="G96" s="3"/>
      <c r="H96" s="3"/>
      <c r="I96" s="3"/>
      <c r="J96" s="3"/>
      <c r="K96" s="3"/>
      <c r="L96" s="3"/>
      <c r="M96" s="3"/>
    </row>
    <row r="97" spans="1:13" s="26" customFormat="1" x14ac:dyDescent="0.25">
      <c r="A97" s="25"/>
      <c r="B97" s="25"/>
      <c r="G97" s="3"/>
      <c r="H97" s="3"/>
      <c r="I97" s="3"/>
      <c r="J97" s="3"/>
      <c r="K97" s="3"/>
      <c r="L97" s="3"/>
      <c r="M97" s="3"/>
    </row>
    <row r="98" spans="1:13" s="26" customFormat="1" x14ac:dyDescent="0.25">
      <c r="A98" s="25"/>
      <c r="B98" s="25"/>
      <c r="G98" s="3"/>
      <c r="H98" s="3"/>
      <c r="I98" s="3"/>
      <c r="J98" s="3"/>
      <c r="K98" s="3"/>
      <c r="L98" s="3"/>
      <c r="M98" s="3"/>
    </row>
    <row r="99" spans="1:13" s="26" customFormat="1" x14ac:dyDescent="0.25">
      <c r="A99" s="25"/>
      <c r="B99" s="25"/>
      <c r="G99" s="3"/>
      <c r="H99" s="3"/>
      <c r="I99" s="3"/>
      <c r="J99" s="3"/>
      <c r="K99" s="3"/>
      <c r="L99" s="3"/>
      <c r="M99" s="3"/>
    </row>
    <row r="100" spans="1:13" s="26" customFormat="1" x14ac:dyDescent="0.25">
      <c r="A100" s="25"/>
      <c r="B100" s="25"/>
      <c r="G100" s="3"/>
      <c r="H100" s="3"/>
      <c r="I100" s="3"/>
      <c r="J100" s="3"/>
      <c r="K100" s="3"/>
      <c r="L100" s="3"/>
      <c r="M100" s="3"/>
    </row>
    <row r="101" spans="1:13" s="26" customFormat="1" x14ac:dyDescent="0.25">
      <c r="A101" s="25"/>
      <c r="B101" s="25"/>
      <c r="G101" s="3"/>
      <c r="H101" s="3"/>
      <c r="I101" s="3"/>
      <c r="J101" s="3"/>
      <c r="K101" s="3"/>
      <c r="L101" s="3"/>
      <c r="M101" s="3"/>
    </row>
    <row r="102" spans="1:13" s="26" customFormat="1" x14ac:dyDescent="0.25">
      <c r="A102" s="25"/>
      <c r="B102" s="25"/>
      <c r="G102" s="3"/>
      <c r="H102" s="3"/>
      <c r="I102" s="3"/>
      <c r="J102" s="3"/>
      <c r="K102" s="3"/>
      <c r="L102" s="3"/>
      <c r="M102" s="3"/>
    </row>
    <row r="103" spans="1:13" s="26" customFormat="1" x14ac:dyDescent="0.25">
      <c r="A103" s="25"/>
      <c r="B103" s="25"/>
      <c r="G103" s="3"/>
      <c r="H103" s="3"/>
      <c r="I103" s="3"/>
      <c r="J103" s="3"/>
      <c r="K103" s="3"/>
      <c r="L103" s="3"/>
      <c r="M103" s="3"/>
    </row>
    <row r="104" spans="1:13" s="26" customFormat="1" x14ac:dyDescent="0.25">
      <c r="A104" s="25"/>
      <c r="B104" s="25"/>
      <c r="G104" s="3"/>
      <c r="H104" s="3"/>
      <c r="I104" s="3"/>
      <c r="J104" s="3"/>
      <c r="K104" s="3"/>
      <c r="L104" s="3"/>
      <c r="M104" s="3"/>
    </row>
    <row r="105" spans="1:13" s="26" customFormat="1" x14ac:dyDescent="0.25">
      <c r="A105" s="25"/>
      <c r="B105" s="25"/>
      <c r="G105" s="3"/>
      <c r="H105" s="3"/>
      <c r="I105" s="3"/>
      <c r="J105" s="3"/>
      <c r="K105" s="3"/>
      <c r="L105" s="3"/>
      <c r="M105" s="3"/>
    </row>
    <row r="106" spans="1:13" s="26" customFormat="1" x14ac:dyDescent="0.25">
      <c r="A106" s="25"/>
      <c r="B106" s="25"/>
      <c r="G106" s="3"/>
      <c r="H106" s="3"/>
      <c r="I106" s="3"/>
      <c r="J106" s="3"/>
      <c r="K106" s="3"/>
      <c r="L106" s="3"/>
      <c r="M106" s="3"/>
    </row>
    <row r="107" spans="1:13" s="26" customFormat="1" x14ac:dyDescent="0.25">
      <c r="A107" s="25"/>
      <c r="B107" s="25"/>
      <c r="G107" s="3"/>
      <c r="H107" s="3"/>
      <c r="I107" s="3"/>
      <c r="J107" s="3"/>
      <c r="K107" s="3"/>
      <c r="L107" s="3"/>
      <c r="M107" s="3"/>
    </row>
    <row r="108" spans="1:13" s="26" customFormat="1" x14ac:dyDescent="0.25">
      <c r="A108" s="25"/>
      <c r="B108" s="25"/>
      <c r="G108" s="3"/>
      <c r="H108" s="3"/>
      <c r="I108" s="3"/>
      <c r="J108" s="3"/>
      <c r="K108" s="3"/>
      <c r="L108" s="3"/>
      <c r="M108" s="3"/>
    </row>
    <row r="109" spans="1:13" s="26" customFormat="1" x14ac:dyDescent="0.25">
      <c r="A109" s="25"/>
      <c r="B109" s="25"/>
      <c r="G109" s="3"/>
      <c r="H109" s="3"/>
      <c r="I109" s="3"/>
      <c r="J109" s="3"/>
      <c r="K109" s="3"/>
      <c r="L109" s="3"/>
      <c r="M109" s="3"/>
    </row>
    <row r="110" spans="1:13" s="26" customFormat="1" x14ac:dyDescent="0.25">
      <c r="A110" s="25"/>
      <c r="B110" s="25"/>
      <c r="G110" s="3"/>
      <c r="H110" s="3"/>
      <c r="I110" s="3"/>
      <c r="J110" s="3"/>
      <c r="K110" s="3"/>
      <c r="L110" s="3"/>
      <c r="M110" s="3"/>
    </row>
    <row r="111" spans="1:13" s="26" customFormat="1" x14ac:dyDescent="0.25">
      <c r="A111" s="25"/>
      <c r="B111" s="25"/>
      <c r="G111" s="3"/>
      <c r="H111" s="3"/>
      <c r="I111" s="3"/>
      <c r="J111" s="3"/>
      <c r="K111" s="3"/>
      <c r="L111" s="3"/>
      <c r="M111" s="3"/>
    </row>
    <row r="112" spans="1:13" s="26" customFormat="1" x14ac:dyDescent="0.25">
      <c r="A112" s="25"/>
      <c r="B112" s="25"/>
      <c r="G112" s="3"/>
      <c r="H112" s="3"/>
      <c r="I112" s="3"/>
      <c r="J112" s="3"/>
      <c r="K112" s="3"/>
      <c r="L112" s="3"/>
      <c r="M112" s="3"/>
    </row>
    <row r="113" spans="1:13" s="26" customFormat="1" x14ac:dyDescent="0.25">
      <c r="A113" s="25"/>
      <c r="B113" s="25"/>
      <c r="G113" s="3"/>
      <c r="H113" s="3"/>
      <c r="I113" s="3"/>
      <c r="J113" s="3"/>
      <c r="K113" s="3"/>
      <c r="L113" s="3"/>
      <c r="M113" s="3"/>
    </row>
    <row r="114" spans="1:13" s="26" customFormat="1" x14ac:dyDescent="0.25">
      <c r="A114" s="25"/>
      <c r="B114" s="25"/>
      <c r="G114" s="3"/>
      <c r="H114" s="3"/>
      <c r="I114" s="3"/>
      <c r="J114" s="3"/>
      <c r="K114" s="3"/>
      <c r="L114" s="3"/>
      <c r="M114" s="3"/>
    </row>
    <row r="115" spans="1:13" s="26" customFormat="1" x14ac:dyDescent="0.25">
      <c r="A115" s="25"/>
      <c r="B115" s="25"/>
      <c r="G115" s="3"/>
      <c r="H115" s="3"/>
      <c r="I115" s="3"/>
      <c r="J115" s="3"/>
      <c r="K115" s="3"/>
      <c r="L115" s="3"/>
      <c r="M115" s="3"/>
    </row>
    <row r="116" spans="1:13" s="26" customFormat="1" x14ac:dyDescent="0.25">
      <c r="A116" s="25"/>
      <c r="B116" s="25"/>
      <c r="G116" s="3"/>
      <c r="H116" s="3"/>
      <c r="I116" s="3"/>
      <c r="J116" s="3"/>
      <c r="K116" s="3"/>
      <c r="L116" s="3"/>
      <c r="M116" s="3"/>
    </row>
    <row r="117" spans="1:13" s="26" customFormat="1" x14ac:dyDescent="0.25">
      <c r="A117" s="25"/>
      <c r="B117" s="25"/>
      <c r="G117" s="3"/>
      <c r="H117" s="3"/>
      <c r="I117" s="3"/>
      <c r="J117" s="3"/>
      <c r="K117" s="3"/>
      <c r="L117" s="3"/>
      <c r="M117" s="3"/>
    </row>
    <row r="118" spans="1:13" s="26" customFormat="1" x14ac:dyDescent="0.25">
      <c r="A118" s="25"/>
      <c r="B118" s="25"/>
      <c r="G118" s="3"/>
      <c r="H118" s="3"/>
      <c r="I118" s="3"/>
      <c r="J118" s="3"/>
      <c r="K118" s="3"/>
      <c r="L118" s="3"/>
      <c r="M118" s="3"/>
    </row>
    <row r="119" spans="1:13" s="26" customFormat="1" x14ac:dyDescent="0.25">
      <c r="A119" s="25"/>
      <c r="B119" s="25"/>
      <c r="G119" s="3"/>
      <c r="H119" s="3"/>
      <c r="I119" s="3"/>
      <c r="J119" s="3"/>
      <c r="K119" s="3"/>
      <c r="L119" s="3"/>
      <c r="M119" s="3"/>
    </row>
    <row r="120" spans="1:13" s="26" customFormat="1" x14ac:dyDescent="0.25">
      <c r="A120" s="25"/>
      <c r="B120" s="25"/>
      <c r="G120" s="3"/>
      <c r="H120" s="3"/>
      <c r="I120" s="3"/>
      <c r="J120" s="3"/>
      <c r="K120" s="3"/>
      <c r="L120" s="3"/>
      <c r="M120" s="3"/>
    </row>
    <row r="121" spans="1:13" s="26" customFormat="1" x14ac:dyDescent="0.25">
      <c r="A121" s="25"/>
      <c r="B121" s="25"/>
      <c r="G121" s="3"/>
      <c r="H121" s="3"/>
      <c r="I121" s="3"/>
      <c r="J121" s="3"/>
      <c r="K121" s="3"/>
      <c r="L121" s="3"/>
      <c r="M121" s="3"/>
    </row>
    <row r="122" spans="1:13" s="26" customFormat="1" x14ac:dyDescent="0.25">
      <c r="A122" s="25"/>
      <c r="B122" s="25"/>
      <c r="G122" s="3"/>
      <c r="H122" s="3"/>
      <c r="I122" s="3"/>
      <c r="J122" s="3"/>
      <c r="K122" s="3"/>
      <c r="L122" s="3"/>
      <c r="M122" s="3"/>
    </row>
    <row r="123" spans="1:13" s="26" customFormat="1" x14ac:dyDescent="0.25">
      <c r="A123" s="25"/>
      <c r="B123" s="25"/>
      <c r="G123" s="3"/>
      <c r="H123" s="3"/>
      <c r="I123" s="3"/>
      <c r="J123" s="3"/>
      <c r="K123" s="3"/>
      <c r="L123" s="3"/>
      <c r="M123" s="3"/>
    </row>
    <row r="124" spans="1:13" s="26" customFormat="1" x14ac:dyDescent="0.25">
      <c r="A124" s="25"/>
      <c r="B124" s="25"/>
      <c r="G124" s="3"/>
      <c r="H124" s="3"/>
      <c r="I124" s="3"/>
      <c r="J124" s="3"/>
      <c r="K124" s="3"/>
      <c r="L124" s="3"/>
      <c r="M124" s="3"/>
    </row>
    <row r="125" spans="1:13" s="26" customFormat="1" x14ac:dyDescent="0.25">
      <c r="A125" s="25"/>
      <c r="B125" s="25"/>
      <c r="G125" s="3"/>
      <c r="H125" s="3"/>
      <c r="I125" s="3"/>
      <c r="J125" s="3"/>
      <c r="K125" s="3"/>
      <c r="L125" s="3"/>
      <c r="M125" s="3"/>
    </row>
    <row r="126" spans="1:13" s="26" customFormat="1" x14ac:dyDescent="0.25">
      <c r="A126" s="25"/>
      <c r="B126" s="25"/>
      <c r="G126" s="3"/>
      <c r="H126" s="3"/>
      <c r="I126" s="3"/>
      <c r="J126" s="3"/>
      <c r="K126" s="3"/>
      <c r="L126" s="3"/>
      <c r="M126" s="3"/>
    </row>
    <row r="127" spans="1:13" s="26" customFormat="1" x14ac:dyDescent="0.25">
      <c r="A127" s="25"/>
      <c r="B127" s="25"/>
      <c r="G127" s="3"/>
      <c r="H127" s="3"/>
      <c r="I127" s="3"/>
      <c r="J127" s="3"/>
      <c r="K127" s="3"/>
      <c r="L127" s="3"/>
      <c r="M127" s="3"/>
    </row>
    <row r="128" spans="1:13" s="26" customFormat="1" x14ac:dyDescent="0.25">
      <c r="A128" s="25"/>
      <c r="B128" s="25"/>
      <c r="G128" s="3"/>
      <c r="H128" s="3"/>
      <c r="I128" s="3"/>
      <c r="J128" s="3"/>
      <c r="K128" s="3"/>
      <c r="L128" s="3"/>
      <c r="M128" s="3"/>
    </row>
    <row r="129" spans="1:13" s="26" customFormat="1" x14ac:dyDescent="0.25">
      <c r="A129" s="25"/>
      <c r="B129" s="25"/>
      <c r="G129" s="3"/>
      <c r="H129" s="3"/>
      <c r="I129" s="3"/>
      <c r="J129" s="3"/>
      <c r="K129" s="3"/>
      <c r="L129" s="3"/>
      <c r="M129" s="3"/>
    </row>
    <row r="130" spans="1:13" s="26" customFormat="1" x14ac:dyDescent="0.25">
      <c r="A130" s="25"/>
      <c r="B130" s="25"/>
      <c r="G130" s="3"/>
      <c r="H130" s="3"/>
      <c r="I130" s="3"/>
      <c r="J130" s="3"/>
      <c r="K130" s="3"/>
      <c r="L130" s="3"/>
      <c r="M130" s="3"/>
    </row>
    <row r="131" spans="1:13" s="26" customFormat="1" x14ac:dyDescent="0.25">
      <c r="A131" s="25"/>
      <c r="B131" s="25"/>
      <c r="G131" s="3"/>
      <c r="H131" s="3"/>
      <c r="I131" s="3"/>
      <c r="J131" s="3"/>
      <c r="K131" s="3"/>
      <c r="L131" s="3"/>
      <c r="M131" s="3"/>
    </row>
    <row r="132" spans="1:13" s="26" customFormat="1" x14ac:dyDescent="0.25">
      <c r="A132" s="25"/>
      <c r="B132" s="25"/>
      <c r="G132" s="3"/>
      <c r="H132" s="3"/>
      <c r="I132" s="3"/>
      <c r="J132" s="3"/>
      <c r="K132" s="3"/>
      <c r="L132" s="3"/>
      <c r="M132" s="3"/>
    </row>
    <row r="133" spans="1:13" s="26" customFormat="1" x14ac:dyDescent="0.25">
      <c r="A133" s="25"/>
      <c r="B133" s="25"/>
      <c r="G133" s="3"/>
      <c r="H133" s="3"/>
      <c r="I133" s="3"/>
      <c r="J133" s="3"/>
      <c r="K133" s="3"/>
      <c r="L133" s="3"/>
      <c r="M133" s="3"/>
    </row>
    <row r="134" spans="1:13" s="26" customFormat="1" x14ac:dyDescent="0.25">
      <c r="A134" s="25"/>
      <c r="B134" s="25"/>
      <c r="G134" s="3"/>
      <c r="H134" s="3"/>
      <c r="I134" s="3"/>
      <c r="J134" s="3"/>
      <c r="K134" s="3"/>
      <c r="L134" s="3"/>
      <c r="M134" s="3"/>
    </row>
    <row r="135" spans="1:13" s="26" customFormat="1" x14ac:dyDescent="0.25">
      <c r="A135" s="25"/>
      <c r="B135" s="25"/>
      <c r="G135" s="3"/>
      <c r="H135" s="3"/>
      <c r="I135" s="3"/>
      <c r="J135" s="3"/>
      <c r="K135" s="3"/>
      <c r="L135" s="3"/>
      <c r="M135" s="3"/>
    </row>
    <row r="136" spans="1:13" s="26" customFormat="1" x14ac:dyDescent="0.25">
      <c r="A136" s="25"/>
      <c r="B136" s="25"/>
      <c r="G136" s="3"/>
      <c r="H136" s="3"/>
      <c r="I136" s="3"/>
      <c r="J136" s="3"/>
      <c r="K136" s="3"/>
      <c r="L136" s="3"/>
      <c r="M136" s="3"/>
    </row>
    <row r="137" spans="1:13" s="26" customFormat="1" x14ac:dyDescent="0.25">
      <c r="A137" s="25"/>
      <c r="B137" s="25"/>
      <c r="G137" s="3"/>
      <c r="H137" s="3"/>
      <c r="I137" s="3"/>
      <c r="J137" s="3"/>
      <c r="K137" s="3"/>
      <c r="L137" s="3"/>
      <c r="M137" s="3"/>
    </row>
    <row r="138" spans="1:13" s="26" customFormat="1" x14ac:dyDescent="0.25">
      <c r="A138" s="25"/>
      <c r="B138" s="25"/>
      <c r="G138" s="3"/>
      <c r="H138" s="3"/>
      <c r="I138" s="3"/>
      <c r="J138" s="3"/>
      <c r="K138" s="3"/>
      <c r="L138" s="3"/>
      <c r="M138" s="3"/>
    </row>
    <row r="139" spans="1:13" s="26" customFormat="1" x14ac:dyDescent="0.25">
      <c r="A139" s="25"/>
      <c r="B139" s="25"/>
      <c r="G139" s="3"/>
      <c r="H139" s="3"/>
      <c r="I139" s="3"/>
      <c r="J139" s="3"/>
      <c r="K139" s="3"/>
      <c r="L139" s="3"/>
      <c r="M139" s="3"/>
    </row>
    <row r="140" spans="1:13" s="26" customFormat="1" x14ac:dyDescent="0.25">
      <c r="A140" s="25"/>
      <c r="B140" s="25"/>
      <c r="G140" s="3"/>
      <c r="H140" s="3"/>
      <c r="I140" s="3"/>
      <c r="J140" s="3"/>
      <c r="K140" s="3"/>
      <c r="L140" s="3"/>
      <c r="M140" s="3"/>
    </row>
    <row r="141" spans="1:13" s="26" customFormat="1" x14ac:dyDescent="0.25">
      <c r="A141" s="25"/>
      <c r="B141" s="25"/>
      <c r="G141" s="3"/>
      <c r="H141" s="3"/>
      <c r="I141" s="3"/>
      <c r="J141" s="3"/>
      <c r="K141" s="3"/>
      <c r="L141" s="3"/>
      <c r="M141" s="3"/>
    </row>
    <row r="142" spans="1:13" s="26" customFormat="1" x14ac:dyDescent="0.25">
      <c r="A142" s="25"/>
      <c r="B142" s="25"/>
      <c r="G142" s="3"/>
      <c r="H142" s="3"/>
      <c r="I142" s="3"/>
      <c r="J142" s="3"/>
      <c r="K142" s="3"/>
      <c r="L142" s="3"/>
      <c r="M142" s="3"/>
    </row>
    <row r="143" spans="1:13" s="26" customFormat="1" x14ac:dyDescent="0.25">
      <c r="A143" s="25"/>
      <c r="B143" s="25"/>
      <c r="G143" s="3"/>
      <c r="H143" s="3"/>
      <c r="I143" s="3"/>
      <c r="J143" s="3"/>
      <c r="K143" s="3"/>
      <c r="L143" s="3"/>
      <c r="M143" s="3"/>
    </row>
    <row r="144" spans="1:13" s="26" customFormat="1" x14ac:dyDescent="0.25">
      <c r="A144" s="25"/>
      <c r="G144" s="3"/>
      <c r="H144" s="3"/>
      <c r="I144" s="3"/>
      <c r="J144" s="3"/>
      <c r="K144" s="3"/>
      <c r="L144" s="3"/>
      <c r="M144" s="3"/>
    </row>
    <row r="145" spans="1:13" s="26" customFormat="1" x14ac:dyDescent="0.25">
      <c r="A145" s="25"/>
      <c r="G145" s="3"/>
      <c r="H145" s="3"/>
      <c r="I145" s="3"/>
      <c r="J145" s="3"/>
      <c r="K145" s="3"/>
      <c r="L145" s="3"/>
      <c r="M145" s="3"/>
    </row>
    <row r="146" spans="1:13" s="26" customFormat="1" x14ac:dyDescent="0.25">
      <c r="A146" s="25"/>
      <c r="G146" s="3"/>
      <c r="H146" s="3"/>
      <c r="I146" s="3"/>
      <c r="J146" s="3"/>
      <c r="K146" s="3"/>
      <c r="L146" s="3"/>
      <c r="M146" s="3"/>
    </row>
    <row r="147" spans="1:13" s="26" customFormat="1" x14ac:dyDescent="0.25">
      <c r="A147" s="25"/>
      <c r="G147" s="3"/>
      <c r="H147" s="3"/>
      <c r="I147" s="3"/>
      <c r="J147" s="3"/>
      <c r="K147" s="3"/>
      <c r="L147" s="3"/>
      <c r="M147" s="3"/>
    </row>
    <row r="148" spans="1:13" s="26" customFormat="1" x14ac:dyDescent="0.25">
      <c r="A148" s="25"/>
      <c r="G148" s="3"/>
      <c r="H148" s="3"/>
      <c r="I148" s="3"/>
      <c r="J148" s="3"/>
      <c r="K148" s="3"/>
      <c r="L148" s="3"/>
      <c r="M148" s="3"/>
    </row>
    <row r="149" spans="1:13" s="26" customFormat="1" x14ac:dyDescent="0.25">
      <c r="A149" s="25"/>
      <c r="G149" s="3"/>
      <c r="H149" s="3"/>
      <c r="I149" s="3"/>
      <c r="J149" s="3"/>
      <c r="K149" s="3"/>
      <c r="L149" s="3"/>
      <c r="M149" s="3"/>
    </row>
    <row r="150" spans="1:13" s="26" customFormat="1" x14ac:dyDescent="0.25">
      <c r="A150" s="25"/>
      <c r="G150" s="3"/>
      <c r="H150" s="3"/>
      <c r="I150" s="3"/>
      <c r="J150" s="3"/>
      <c r="K150" s="3"/>
      <c r="L150" s="3"/>
      <c r="M150" s="3"/>
    </row>
    <row r="151" spans="1:13" s="26" customFormat="1" x14ac:dyDescent="0.25">
      <c r="A151" s="25"/>
      <c r="G151" s="3"/>
      <c r="H151" s="3"/>
      <c r="I151" s="3"/>
      <c r="J151" s="3"/>
      <c r="K151" s="3"/>
      <c r="L151" s="3"/>
      <c r="M151" s="3"/>
    </row>
    <row r="152" spans="1:13" s="26" customFormat="1" x14ac:dyDescent="0.25">
      <c r="A152" s="25"/>
      <c r="G152" s="3"/>
      <c r="H152" s="3"/>
      <c r="I152" s="3"/>
      <c r="J152" s="3"/>
      <c r="K152" s="3"/>
      <c r="L152" s="3"/>
      <c r="M152" s="3"/>
    </row>
    <row r="153" spans="1:13" s="26" customFormat="1" x14ac:dyDescent="0.25">
      <c r="A153" s="25"/>
      <c r="G153" s="3"/>
      <c r="H153" s="3"/>
      <c r="I153" s="3"/>
      <c r="J153" s="3"/>
      <c r="K153" s="3"/>
      <c r="L153" s="3"/>
      <c r="M153" s="3"/>
    </row>
    <row r="154" spans="1:13" s="26" customFormat="1" x14ac:dyDescent="0.25">
      <c r="A154" s="25"/>
      <c r="G154" s="3"/>
      <c r="H154" s="3"/>
      <c r="I154" s="3"/>
      <c r="J154" s="3"/>
      <c r="K154" s="3"/>
      <c r="L154" s="3"/>
      <c r="M154" s="3"/>
    </row>
    <row r="155" spans="1:13" s="26" customFormat="1" x14ac:dyDescent="0.25">
      <c r="A155" s="25"/>
      <c r="G155" s="3"/>
      <c r="H155" s="3"/>
      <c r="I155" s="3"/>
      <c r="J155" s="3"/>
      <c r="K155" s="3"/>
      <c r="L155" s="3"/>
      <c r="M155" s="3"/>
    </row>
    <row r="156" spans="1:13" s="26" customFormat="1" x14ac:dyDescent="0.25">
      <c r="A156" s="25"/>
      <c r="G156" s="3"/>
      <c r="H156" s="3"/>
      <c r="I156" s="3"/>
      <c r="J156" s="3"/>
      <c r="K156" s="3"/>
      <c r="L156" s="3"/>
      <c r="M156" s="3"/>
    </row>
    <row r="157" spans="1:13" s="26" customFormat="1" x14ac:dyDescent="0.25">
      <c r="A157" s="25"/>
      <c r="G157" s="3"/>
      <c r="H157" s="3"/>
      <c r="I157" s="3"/>
      <c r="J157" s="3"/>
      <c r="K157" s="3"/>
      <c r="L157" s="3"/>
      <c r="M157" s="3"/>
    </row>
    <row r="158" spans="1:13" s="26" customFormat="1" x14ac:dyDescent="0.25">
      <c r="A158" s="25"/>
      <c r="G158" s="3"/>
      <c r="H158" s="3"/>
      <c r="I158" s="3"/>
      <c r="J158" s="3"/>
      <c r="K158" s="3"/>
      <c r="L158" s="3"/>
      <c r="M158" s="3"/>
    </row>
    <row r="159" spans="1:13" s="26" customFormat="1" x14ac:dyDescent="0.25">
      <c r="A159" s="25"/>
      <c r="G159" s="3"/>
      <c r="H159" s="3"/>
      <c r="I159" s="3"/>
      <c r="J159" s="3"/>
      <c r="K159" s="3"/>
      <c r="L159" s="3"/>
      <c r="M159" s="3"/>
    </row>
    <row r="160" spans="1:13" s="26" customFormat="1" x14ac:dyDescent="0.25">
      <c r="A160" s="25"/>
      <c r="G160" s="3"/>
      <c r="H160" s="3"/>
      <c r="I160" s="3"/>
      <c r="J160" s="3"/>
      <c r="K160" s="3"/>
      <c r="L160" s="3"/>
      <c r="M160" s="3"/>
    </row>
    <row r="161" spans="1:13" s="26" customFormat="1" x14ac:dyDescent="0.25">
      <c r="A161" s="25"/>
      <c r="G161" s="3"/>
      <c r="H161" s="3"/>
      <c r="I161" s="3"/>
      <c r="J161" s="3"/>
      <c r="K161" s="3"/>
      <c r="L161" s="3"/>
      <c r="M161" s="3"/>
    </row>
    <row r="162" spans="1:13" s="26" customFormat="1" x14ac:dyDescent="0.25">
      <c r="A162" s="25"/>
      <c r="G162" s="3"/>
      <c r="H162" s="3"/>
      <c r="I162" s="3"/>
      <c r="J162" s="3"/>
      <c r="K162" s="3"/>
      <c r="L162" s="3"/>
      <c r="M162" s="3"/>
    </row>
    <row r="163" spans="1:13" s="26" customFormat="1" x14ac:dyDescent="0.25">
      <c r="A163" s="25"/>
      <c r="G163" s="3"/>
      <c r="H163" s="3"/>
      <c r="I163" s="3"/>
      <c r="J163" s="3"/>
      <c r="K163" s="3"/>
      <c r="L163" s="3"/>
      <c r="M163" s="3"/>
    </row>
    <row r="164" spans="1:13" s="26" customFormat="1" x14ac:dyDescent="0.25">
      <c r="A164" s="25"/>
      <c r="G164" s="3"/>
      <c r="H164" s="3"/>
      <c r="I164" s="3"/>
      <c r="J164" s="3"/>
      <c r="K164" s="3"/>
      <c r="L164" s="3"/>
      <c r="M164" s="3"/>
    </row>
    <row r="165" spans="1:13" s="26" customFormat="1" x14ac:dyDescent="0.25">
      <c r="A165" s="25"/>
      <c r="G165" s="3"/>
      <c r="H165" s="3"/>
      <c r="I165" s="3"/>
      <c r="J165" s="3"/>
      <c r="K165" s="3"/>
      <c r="L165" s="3"/>
      <c r="M165" s="3"/>
    </row>
    <row r="166" spans="1:13" s="26" customFormat="1" x14ac:dyDescent="0.25">
      <c r="A166" s="25"/>
      <c r="G166" s="3"/>
      <c r="H166" s="3"/>
      <c r="I166" s="3"/>
      <c r="J166" s="3"/>
      <c r="K166" s="3"/>
      <c r="L166" s="3"/>
      <c r="M166" s="3"/>
    </row>
    <row r="167" spans="1:13" s="26" customFormat="1" x14ac:dyDescent="0.25">
      <c r="A167" s="25"/>
      <c r="G167" s="3"/>
      <c r="H167" s="3"/>
      <c r="I167" s="3"/>
      <c r="J167" s="3"/>
      <c r="K167" s="3"/>
      <c r="L167" s="3"/>
      <c r="M167" s="3"/>
    </row>
    <row r="168" spans="1:13" s="26" customFormat="1" x14ac:dyDescent="0.25">
      <c r="A168" s="25"/>
      <c r="G168" s="3"/>
      <c r="H168" s="3"/>
      <c r="I168" s="3"/>
      <c r="J168" s="3"/>
      <c r="K168" s="3"/>
      <c r="L168" s="3"/>
      <c r="M168" s="3"/>
    </row>
    <row r="169" spans="1:13" s="26" customFormat="1" x14ac:dyDescent="0.25">
      <c r="A169" s="25"/>
      <c r="G169" s="3"/>
      <c r="H169" s="3"/>
      <c r="I169" s="3"/>
      <c r="J169" s="3"/>
      <c r="K169" s="3"/>
      <c r="L169" s="3"/>
      <c r="M169" s="3"/>
    </row>
    <row r="170" spans="1:13" s="26" customFormat="1" x14ac:dyDescent="0.25">
      <c r="A170" s="25"/>
      <c r="G170" s="3"/>
      <c r="H170" s="3"/>
      <c r="I170" s="3"/>
      <c r="J170" s="3"/>
      <c r="K170" s="3"/>
      <c r="L170" s="3"/>
      <c r="M170" s="3"/>
    </row>
    <row r="171" spans="1:13" s="26" customFormat="1" x14ac:dyDescent="0.25">
      <c r="A171" s="25"/>
      <c r="G171" s="3"/>
      <c r="H171" s="3"/>
      <c r="I171" s="3"/>
      <c r="J171" s="3"/>
      <c r="K171" s="3"/>
      <c r="L171" s="3"/>
      <c r="M171" s="3"/>
    </row>
    <row r="172" spans="1:13" s="26" customFormat="1" x14ac:dyDescent="0.25">
      <c r="A172" s="25"/>
      <c r="G172" s="3"/>
      <c r="H172" s="3"/>
      <c r="I172" s="3"/>
      <c r="J172" s="3"/>
      <c r="K172" s="3"/>
      <c r="L172" s="3"/>
      <c r="M172" s="3"/>
    </row>
    <row r="173" spans="1:13" s="26" customFormat="1" x14ac:dyDescent="0.25">
      <c r="A173" s="25"/>
      <c r="G173" s="3"/>
      <c r="H173" s="3"/>
      <c r="I173" s="3"/>
      <c r="J173" s="3"/>
      <c r="K173" s="3"/>
      <c r="L173" s="3"/>
      <c r="M173" s="3"/>
    </row>
    <row r="174" spans="1:13" s="26" customFormat="1" x14ac:dyDescent="0.25">
      <c r="A174" s="25"/>
      <c r="G174" s="3"/>
      <c r="H174" s="3"/>
      <c r="I174" s="3"/>
      <c r="J174" s="3"/>
      <c r="K174" s="3"/>
      <c r="L174" s="3"/>
      <c r="M174" s="3"/>
    </row>
    <row r="175" spans="1:13" s="26" customFormat="1" x14ac:dyDescent="0.25">
      <c r="A175" s="25"/>
      <c r="G175" s="3"/>
      <c r="H175" s="3"/>
      <c r="I175" s="3"/>
      <c r="J175" s="3"/>
      <c r="K175" s="3"/>
      <c r="L175" s="3"/>
      <c r="M175" s="3"/>
    </row>
    <row r="176" spans="1:13" s="26" customFormat="1" x14ac:dyDescent="0.25">
      <c r="A176" s="25"/>
      <c r="G176" s="3"/>
      <c r="H176" s="3"/>
      <c r="I176" s="3"/>
      <c r="J176" s="3"/>
      <c r="K176" s="3"/>
      <c r="L176" s="3"/>
      <c r="M176" s="3"/>
    </row>
    <row r="177" spans="1:13" s="26" customFormat="1" x14ac:dyDescent="0.25">
      <c r="A177" s="25"/>
      <c r="G177" s="3"/>
      <c r="H177" s="3"/>
      <c r="I177" s="3"/>
      <c r="J177" s="3"/>
      <c r="K177" s="3"/>
      <c r="L177" s="3"/>
      <c r="M177" s="3"/>
    </row>
    <row r="178" spans="1:13" s="26" customFormat="1" x14ac:dyDescent="0.25">
      <c r="A178" s="25"/>
      <c r="G178" s="3"/>
      <c r="H178" s="3"/>
      <c r="I178" s="3"/>
      <c r="J178" s="3"/>
      <c r="K178" s="3"/>
      <c r="L178" s="3"/>
      <c r="M178" s="3"/>
    </row>
    <row r="179" spans="1:13" s="26" customFormat="1" x14ac:dyDescent="0.25">
      <c r="A179" s="25"/>
      <c r="G179" s="3"/>
      <c r="H179" s="3"/>
      <c r="I179" s="3"/>
      <c r="J179" s="3"/>
      <c r="K179" s="3"/>
      <c r="L179" s="3"/>
      <c r="M179" s="3"/>
    </row>
    <row r="180" spans="1:13" s="26" customFormat="1" x14ac:dyDescent="0.25">
      <c r="A180" s="25"/>
      <c r="G180" s="3"/>
      <c r="H180" s="3"/>
      <c r="I180" s="3"/>
      <c r="J180" s="3"/>
      <c r="K180" s="3"/>
      <c r="L180" s="3"/>
      <c r="M180" s="3"/>
    </row>
    <row r="181" spans="1:13" s="26" customFormat="1" x14ac:dyDescent="0.25">
      <c r="A181" s="25"/>
      <c r="G181" s="3"/>
      <c r="H181" s="3"/>
      <c r="I181" s="3"/>
      <c r="J181" s="3"/>
      <c r="K181" s="3"/>
      <c r="L181" s="3"/>
      <c r="M181" s="3"/>
    </row>
    <row r="182" spans="1:13" s="26" customFormat="1" x14ac:dyDescent="0.25">
      <c r="A182" s="25"/>
      <c r="G182" s="3"/>
      <c r="H182" s="3"/>
      <c r="I182" s="3"/>
      <c r="J182" s="3"/>
      <c r="K182" s="3"/>
      <c r="L182" s="3"/>
      <c r="M182" s="3"/>
    </row>
    <row r="183" spans="1:13" s="26" customFormat="1" x14ac:dyDescent="0.25">
      <c r="A183" s="25"/>
      <c r="G183" s="3"/>
      <c r="H183" s="3"/>
      <c r="I183" s="3"/>
      <c r="J183" s="3"/>
      <c r="K183" s="3"/>
      <c r="L183" s="3"/>
      <c r="M183" s="3"/>
    </row>
    <row r="184" spans="1:13" s="26" customFormat="1" x14ac:dyDescent="0.25">
      <c r="A184" s="25"/>
      <c r="G184" s="3"/>
      <c r="H184" s="3"/>
      <c r="I184" s="3"/>
      <c r="J184" s="3"/>
      <c r="K184" s="3"/>
      <c r="L184" s="3"/>
      <c r="M184" s="3"/>
    </row>
    <row r="185" spans="1:13" s="26" customFormat="1" x14ac:dyDescent="0.25">
      <c r="A185" s="25"/>
      <c r="G185" s="3"/>
      <c r="H185" s="3"/>
      <c r="I185" s="3"/>
      <c r="J185" s="3"/>
      <c r="K185" s="3"/>
      <c r="L185" s="3"/>
      <c r="M185" s="3"/>
    </row>
    <row r="186" spans="1:13" s="26" customFormat="1" x14ac:dyDescent="0.25">
      <c r="A186" s="25"/>
      <c r="G186" s="3"/>
      <c r="H186" s="3"/>
      <c r="I186" s="3"/>
      <c r="J186" s="3"/>
      <c r="K186" s="3"/>
      <c r="L186" s="3"/>
      <c r="M186" s="3"/>
    </row>
    <row r="187" spans="1:13" s="26" customFormat="1" x14ac:dyDescent="0.25">
      <c r="A187" s="25"/>
      <c r="G187" s="3"/>
      <c r="H187" s="3"/>
      <c r="I187" s="3"/>
      <c r="J187" s="3"/>
      <c r="K187" s="3"/>
      <c r="L187" s="3"/>
      <c r="M187" s="3"/>
    </row>
    <row r="188" spans="1:13" s="26" customFormat="1" x14ac:dyDescent="0.25">
      <c r="A188" s="25"/>
      <c r="G188" s="3"/>
      <c r="H188" s="3"/>
      <c r="I188" s="3"/>
      <c r="J188" s="3"/>
      <c r="K188" s="3"/>
      <c r="L188" s="3"/>
      <c r="M188" s="3"/>
    </row>
    <row r="189" spans="1:13" s="26" customFormat="1" x14ac:dyDescent="0.25">
      <c r="A189" s="25"/>
      <c r="G189" s="3"/>
      <c r="H189" s="3"/>
      <c r="I189" s="3"/>
      <c r="J189" s="3"/>
      <c r="K189" s="3"/>
      <c r="L189" s="3"/>
      <c r="M189" s="3"/>
    </row>
    <row r="190" spans="1:13" s="26" customFormat="1" x14ac:dyDescent="0.25">
      <c r="A190" s="25"/>
      <c r="G190" s="3"/>
      <c r="H190" s="3"/>
      <c r="I190" s="3"/>
      <c r="J190" s="3"/>
      <c r="K190" s="3"/>
      <c r="L190" s="3"/>
      <c r="M190" s="3"/>
    </row>
    <row r="191" spans="1:13" s="26" customFormat="1" x14ac:dyDescent="0.25">
      <c r="A191" s="25"/>
      <c r="G191" s="3"/>
      <c r="H191" s="3"/>
      <c r="I191" s="3"/>
      <c r="J191" s="3"/>
      <c r="K191" s="3"/>
      <c r="L191" s="3"/>
      <c r="M191" s="3"/>
    </row>
    <row r="192" spans="1:13" s="26" customFormat="1" x14ac:dyDescent="0.25">
      <c r="A192" s="25"/>
      <c r="G192" s="3"/>
      <c r="H192" s="3"/>
      <c r="I192" s="3"/>
      <c r="J192" s="3"/>
      <c r="K192" s="3"/>
      <c r="L192" s="3"/>
      <c r="M192" s="3"/>
    </row>
    <row r="193" spans="1:13" s="26" customFormat="1" x14ac:dyDescent="0.25">
      <c r="A193" s="25"/>
      <c r="G193" s="3"/>
      <c r="H193" s="3"/>
      <c r="I193" s="3"/>
      <c r="J193" s="3"/>
      <c r="K193" s="3"/>
      <c r="L193" s="3"/>
      <c r="M193" s="3"/>
    </row>
    <row r="194" spans="1:13" s="26" customFormat="1" x14ac:dyDescent="0.25">
      <c r="A194" s="25"/>
      <c r="G194" s="3"/>
      <c r="H194" s="3"/>
      <c r="I194" s="3"/>
      <c r="J194" s="3"/>
      <c r="K194" s="3"/>
      <c r="L194" s="3"/>
      <c r="M194" s="3"/>
    </row>
    <row r="195" spans="1:13" s="26" customFormat="1" x14ac:dyDescent="0.25">
      <c r="A195" s="25"/>
      <c r="G195" s="3"/>
      <c r="H195" s="3"/>
      <c r="I195" s="3"/>
      <c r="J195" s="3"/>
      <c r="K195" s="3"/>
      <c r="L195" s="3"/>
      <c r="M195" s="3"/>
    </row>
    <row r="196" spans="1:13" s="26" customFormat="1" x14ac:dyDescent="0.25">
      <c r="A196" s="25"/>
      <c r="G196" s="3"/>
      <c r="H196" s="3"/>
      <c r="I196" s="3"/>
      <c r="J196" s="3"/>
      <c r="K196" s="3"/>
      <c r="L196" s="3"/>
      <c r="M196" s="3"/>
    </row>
    <row r="197" spans="1:13" s="26" customFormat="1" x14ac:dyDescent="0.25">
      <c r="A197" s="25"/>
      <c r="G197" s="3"/>
      <c r="H197" s="3"/>
      <c r="I197" s="3"/>
      <c r="J197" s="3"/>
      <c r="K197" s="3"/>
      <c r="L197" s="3"/>
      <c r="M197" s="3"/>
    </row>
    <row r="198" spans="1:13" s="26" customFormat="1" x14ac:dyDescent="0.25">
      <c r="A198" s="25"/>
      <c r="G198" s="3"/>
      <c r="H198" s="3"/>
      <c r="I198" s="3"/>
      <c r="J198" s="3"/>
      <c r="K198" s="3"/>
      <c r="L198" s="3"/>
      <c r="M198" s="3"/>
    </row>
    <row r="199" spans="1:13" s="26" customFormat="1" x14ac:dyDescent="0.25">
      <c r="A199" s="25"/>
      <c r="G199" s="3"/>
      <c r="H199" s="3"/>
      <c r="I199" s="3"/>
      <c r="J199" s="3"/>
      <c r="K199" s="3"/>
      <c r="L199" s="3"/>
      <c r="M199" s="3"/>
    </row>
    <row r="200" spans="1:13" s="26" customFormat="1" x14ac:dyDescent="0.25">
      <c r="A200" s="25"/>
      <c r="G200" s="3"/>
      <c r="H200" s="3"/>
      <c r="I200" s="3"/>
      <c r="J200" s="3"/>
      <c r="K200" s="3"/>
      <c r="L200" s="3"/>
      <c r="M200" s="3"/>
    </row>
    <row r="201" spans="1:13" s="26" customFormat="1" x14ac:dyDescent="0.25">
      <c r="A201" s="25"/>
      <c r="G201" s="3"/>
      <c r="H201" s="3"/>
      <c r="I201" s="3"/>
      <c r="J201" s="3"/>
      <c r="K201" s="3"/>
      <c r="L201" s="3"/>
      <c r="M201" s="3"/>
    </row>
    <row r="202" spans="1:13" s="26" customFormat="1" x14ac:dyDescent="0.25">
      <c r="A202" s="25"/>
      <c r="G202" s="3"/>
      <c r="H202" s="3"/>
      <c r="I202" s="3"/>
      <c r="J202" s="3"/>
      <c r="K202" s="3"/>
      <c r="L202" s="3"/>
      <c r="M202" s="3"/>
    </row>
    <row r="203" spans="1:13" s="26" customFormat="1" x14ac:dyDescent="0.25">
      <c r="A203" s="25"/>
      <c r="G203" s="3"/>
      <c r="H203" s="3"/>
      <c r="I203" s="3"/>
      <c r="J203" s="3"/>
      <c r="K203" s="3"/>
      <c r="L203" s="3"/>
      <c r="M203" s="3"/>
    </row>
    <row r="204" spans="1:13" s="26" customFormat="1" x14ac:dyDescent="0.25">
      <c r="A204" s="25"/>
      <c r="G204" s="3"/>
      <c r="H204" s="3"/>
      <c r="I204" s="3"/>
      <c r="J204" s="3"/>
      <c r="K204" s="3"/>
      <c r="L204" s="3"/>
      <c r="M204" s="3"/>
    </row>
    <row r="205" spans="1:13" s="26" customFormat="1" x14ac:dyDescent="0.25">
      <c r="A205" s="25"/>
      <c r="G205" s="3"/>
      <c r="H205" s="3"/>
      <c r="I205" s="3"/>
      <c r="J205" s="3"/>
      <c r="K205" s="3"/>
      <c r="L205" s="3"/>
      <c r="M205" s="3"/>
    </row>
    <row r="206" spans="1:13" s="26" customFormat="1" x14ac:dyDescent="0.25">
      <c r="A206" s="25"/>
      <c r="G206" s="3"/>
      <c r="H206" s="3"/>
      <c r="I206" s="3"/>
      <c r="J206" s="3"/>
      <c r="K206" s="3"/>
      <c r="L206" s="3"/>
      <c r="M206" s="3"/>
    </row>
    <row r="207" spans="1:13" s="26" customFormat="1" x14ac:dyDescent="0.25">
      <c r="A207" s="25"/>
      <c r="G207" s="3"/>
      <c r="H207" s="3"/>
      <c r="I207" s="3"/>
      <c r="J207" s="3"/>
      <c r="K207" s="3"/>
      <c r="L207" s="3"/>
      <c r="M207" s="3"/>
    </row>
    <row r="208" spans="1:13" s="26" customFormat="1" x14ac:dyDescent="0.25">
      <c r="A208" s="25"/>
      <c r="G208" s="3"/>
      <c r="H208" s="3"/>
      <c r="I208" s="3"/>
      <c r="J208" s="3"/>
      <c r="K208" s="3"/>
      <c r="L208" s="3"/>
      <c r="M208" s="3"/>
    </row>
    <row r="209" spans="1:13" s="26" customFormat="1" x14ac:dyDescent="0.25">
      <c r="A209" s="25"/>
      <c r="G209" s="3"/>
      <c r="H209" s="3"/>
      <c r="I209" s="3"/>
      <c r="J209" s="3"/>
      <c r="K209" s="3"/>
      <c r="L209" s="3"/>
      <c r="M209" s="3"/>
    </row>
    <row r="210" spans="1:13" s="26" customFormat="1" x14ac:dyDescent="0.25">
      <c r="A210" s="25"/>
      <c r="G210" s="3"/>
      <c r="H210" s="3"/>
      <c r="I210" s="3"/>
      <c r="J210" s="3"/>
      <c r="K210" s="3"/>
      <c r="L210" s="3"/>
      <c r="M210" s="3"/>
    </row>
    <row r="211" spans="1:13" s="26" customFormat="1" x14ac:dyDescent="0.25">
      <c r="A211" s="25"/>
      <c r="G211" s="3"/>
      <c r="H211" s="3"/>
      <c r="I211" s="3"/>
      <c r="J211" s="3"/>
      <c r="K211" s="3"/>
      <c r="L211" s="3"/>
      <c r="M211" s="3"/>
    </row>
    <row r="212" spans="1:13" s="26" customFormat="1" x14ac:dyDescent="0.25">
      <c r="A212" s="25"/>
      <c r="G212" s="3"/>
      <c r="H212" s="3"/>
      <c r="I212" s="3"/>
      <c r="J212" s="3"/>
      <c r="K212" s="3"/>
      <c r="L212" s="3"/>
      <c r="M212" s="3"/>
    </row>
    <row r="213" spans="1:13" s="26" customFormat="1" x14ac:dyDescent="0.25">
      <c r="A213" s="25"/>
      <c r="G213" s="3"/>
      <c r="H213" s="3"/>
      <c r="I213" s="3"/>
      <c r="J213" s="3"/>
      <c r="K213" s="3"/>
      <c r="L213" s="3"/>
      <c r="M213" s="3"/>
    </row>
    <row r="214" spans="1:13" s="26" customFormat="1" x14ac:dyDescent="0.25">
      <c r="A214" s="25"/>
      <c r="G214" s="3"/>
      <c r="H214" s="3"/>
      <c r="I214" s="3"/>
      <c r="J214" s="3"/>
      <c r="K214" s="3"/>
      <c r="L214" s="3"/>
      <c r="M214" s="3"/>
    </row>
    <row r="215" spans="1:13" s="26" customFormat="1" x14ac:dyDescent="0.25">
      <c r="A215" s="25"/>
      <c r="G215" s="3"/>
      <c r="H215" s="3"/>
      <c r="I215" s="3"/>
      <c r="J215" s="3"/>
      <c r="K215" s="3"/>
      <c r="L215" s="3"/>
      <c r="M215" s="3"/>
    </row>
    <row r="216" spans="1:13" s="26" customFormat="1" x14ac:dyDescent="0.25">
      <c r="A216" s="25"/>
      <c r="G216" s="3"/>
      <c r="H216" s="3"/>
      <c r="I216" s="3"/>
      <c r="J216" s="3"/>
      <c r="K216" s="3"/>
      <c r="L216" s="3"/>
      <c r="M216" s="3"/>
    </row>
    <row r="217" spans="1:13" s="26" customFormat="1" x14ac:dyDescent="0.25">
      <c r="A217" s="25"/>
      <c r="G217" s="3"/>
      <c r="H217" s="3"/>
      <c r="I217" s="3"/>
      <c r="J217" s="3"/>
      <c r="K217" s="3"/>
      <c r="L217" s="3"/>
      <c r="M217" s="3"/>
    </row>
    <row r="218" spans="1:13" s="26" customFormat="1" x14ac:dyDescent="0.25">
      <c r="A218" s="25"/>
      <c r="G218" s="3"/>
      <c r="H218" s="3"/>
      <c r="I218" s="3"/>
      <c r="J218" s="3"/>
      <c r="K218" s="3"/>
      <c r="L218" s="3"/>
      <c r="M218" s="3"/>
    </row>
    <row r="219" spans="1:13" s="26" customFormat="1" x14ac:dyDescent="0.25">
      <c r="A219" s="25"/>
      <c r="G219" s="3"/>
      <c r="H219" s="3"/>
      <c r="I219" s="3"/>
      <c r="J219" s="3"/>
      <c r="K219" s="3"/>
      <c r="L219" s="3"/>
      <c r="M219" s="3"/>
    </row>
    <row r="220" spans="1:13" s="26" customFormat="1" x14ac:dyDescent="0.25">
      <c r="A220" s="25"/>
      <c r="G220" s="3"/>
      <c r="H220" s="3"/>
      <c r="I220" s="3"/>
      <c r="J220" s="3"/>
      <c r="K220" s="3"/>
      <c r="L220" s="3"/>
      <c r="M220" s="3"/>
    </row>
    <row r="221" spans="1:13" s="26" customFormat="1" x14ac:dyDescent="0.25">
      <c r="A221" s="25"/>
      <c r="G221" s="3"/>
      <c r="H221" s="3"/>
      <c r="I221" s="3"/>
      <c r="J221" s="3"/>
      <c r="K221" s="3"/>
      <c r="L221" s="3"/>
      <c r="M221" s="3"/>
    </row>
    <row r="222" spans="1:13" s="26" customFormat="1" x14ac:dyDescent="0.25">
      <c r="A222" s="25"/>
      <c r="G222" s="3"/>
      <c r="H222" s="3"/>
      <c r="I222" s="3"/>
      <c r="J222" s="3"/>
      <c r="K222" s="3"/>
      <c r="L222" s="3"/>
      <c r="M222" s="3"/>
    </row>
    <row r="223" spans="1:13" s="26" customFormat="1" x14ac:dyDescent="0.25">
      <c r="A223" s="25"/>
      <c r="G223" s="3"/>
      <c r="H223" s="3"/>
      <c r="I223" s="3"/>
      <c r="J223" s="3"/>
      <c r="K223" s="3"/>
      <c r="L223" s="3"/>
      <c r="M223" s="3"/>
    </row>
    <row r="224" spans="1:13" s="26" customFormat="1" x14ac:dyDescent="0.25">
      <c r="A224" s="25"/>
      <c r="G224" s="3"/>
      <c r="H224" s="3"/>
      <c r="I224" s="3"/>
      <c r="J224" s="3"/>
      <c r="K224" s="3"/>
      <c r="L224" s="3"/>
      <c r="M224" s="3"/>
    </row>
    <row r="225" spans="1:13" s="26" customFormat="1" x14ac:dyDescent="0.25">
      <c r="A225" s="25"/>
      <c r="G225" s="3"/>
      <c r="H225" s="3"/>
      <c r="I225" s="3"/>
      <c r="J225" s="3"/>
      <c r="K225" s="3"/>
      <c r="L225" s="3"/>
      <c r="M225" s="3"/>
    </row>
    <row r="226" spans="1:13" s="26" customFormat="1" x14ac:dyDescent="0.25">
      <c r="A226" s="25"/>
      <c r="G226" s="3"/>
      <c r="H226" s="3"/>
      <c r="I226" s="3"/>
      <c r="J226" s="3"/>
      <c r="K226" s="3"/>
      <c r="L226" s="3"/>
      <c r="M226" s="3"/>
    </row>
    <row r="227" spans="1:13" s="26" customFormat="1" x14ac:dyDescent="0.25">
      <c r="A227" s="25"/>
      <c r="G227" s="3"/>
      <c r="H227" s="3"/>
      <c r="I227" s="3"/>
      <c r="J227" s="3"/>
      <c r="K227" s="3"/>
      <c r="L227" s="3"/>
      <c r="M227" s="3"/>
    </row>
    <row r="228" spans="1:13" s="26" customFormat="1" x14ac:dyDescent="0.25">
      <c r="A228" s="25"/>
      <c r="G228" s="3"/>
      <c r="H228" s="3"/>
      <c r="I228" s="3"/>
      <c r="J228" s="3"/>
      <c r="K228" s="3"/>
      <c r="L228" s="3"/>
      <c r="M228" s="3"/>
    </row>
    <row r="229" spans="1:13" s="26" customFormat="1" x14ac:dyDescent="0.25">
      <c r="A229" s="25"/>
      <c r="G229" s="3"/>
      <c r="H229" s="3"/>
      <c r="I229" s="3"/>
      <c r="J229" s="3"/>
      <c r="K229" s="3"/>
      <c r="L229" s="3"/>
      <c r="M229" s="3"/>
    </row>
    <row r="230" spans="1:13" s="26" customFormat="1" x14ac:dyDescent="0.25">
      <c r="A230" s="25"/>
      <c r="G230" s="3"/>
      <c r="H230" s="3"/>
      <c r="I230" s="3"/>
      <c r="J230" s="3"/>
      <c r="K230" s="3"/>
      <c r="L230" s="3"/>
      <c r="M230" s="3"/>
    </row>
    <row r="231" spans="1:13" s="26" customFormat="1" x14ac:dyDescent="0.25">
      <c r="A231" s="25"/>
      <c r="G231" s="3"/>
      <c r="H231" s="3"/>
      <c r="I231" s="3"/>
      <c r="J231" s="3"/>
      <c r="K231" s="3"/>
      <c r="L231" s="3"/>
      <c r="M231" s="3"/>
    </row>
    <row r="232" spans="1:13" s="26" customFormat="1" x14ac:dyDescent="0.25">
      <c r="A232" s="25"/>
      <c r="G232" s="3"/>
      <c r="H232" s="3"/>
      <c r="I232" s="3"/>
      <c r="J232" s="3"/>
      <c r="K232" s="3"/>
      <c r="L232" s="3"/>
      <c r="M232" s="3"/>
    </row>
    <row r="233" spans="1:13" s="26" customFormat="1" x14ac:dyDescent="0.25">
      <c r="A233" s="25"/>
      <c r="G233" s="3"/>
      <c r="H233" s="3"/>
      <c r="I233" s="3"/>
      <c r="J233" s="3"/>
      <c r="K233" s="3"/>
      <c r="L233" s="3"/>
      <c r="M233" s="3"/>
    </row>
    <row r="234" spans="1:13" s="26" customFormat="1" x14ac:dyDescent="0.25">
      <c r="A234" s="25"/>
      <c r="G234" s="3"/>
      <c r="H234" s="3"/>
      <c r="I234" s="3"/>
      <c r="J234" s="3"/>
      <c r="K234" s="3"/>
      <c r="L234" s="3"/>
      <c r="M234" s="3"/>
    </row>
    <row r="235" spans="1:13" s="26" customFormat="1" x14ac:dyDescent="0.25">
      <c r="A235" s="25"/>
      <c r="G235" s="3"/>
      <c r="H235" s="3"/>
      <c r="I235" s="3"/>
      <c r="J235" s="3"/>
      <c r="K235" s="3"/>
      <c r="L235" s="3"/>
      <c r="M235" s="3"/>
    </row>
    <row r="236" spans="1:13" s="26" customFormat="1" x14ac:dyDescent="0.25">
      <c r="A236" s="25"/>
      <c r="G236" s="3"/>
      <c r="H236" s="3"/>
      <c r="I236" s="3"/>
      <c r="J236" s="3"/>
      <c r="K236" s="3"/>
      <c r="L236" s="3"/>
      <c r="M236" s="3"/>
    </row>
  </sheetData>
  <mergeCells count="11">
    <mergeCell ref="D50:G50"/>
    <mergeCell ref="B37:G37"/>
    <mergeCell ref="L1:M2"/>
    <mergeCell ref="L4:M4"/>
    <mergeCell ref="J4:J5"/>
    <mergeCell ref="K4:K5"/>
    <mergeCell ref="A4:I5"/>
    <mergeCell ref="E45:G45"/>
    <mergeCell ref="E46:G46"/>
    <mergeCell ref="H1:K2"/>
    <mergeCell ref="G1:G2"/>
  </mergeCells>
  <printOptions horizontalCentered="1"/>
  <pageMargins left="0.59055118110236227" right="0.59055118110236227" top="0.59055118110236227" bottom="0.59055118110236227" header="0.19685039370078741" footer="0.19685039370078741"/>
  <pageSetup paperSize="9" scale="67" fitToHeight="0" orientation="landscape" r:id="rId1"/>
  <headerFooter alignWithMargins="0">
    <oddHeader>&amp;RAllegato 1</oddHeader>
    <oddFooter>&amp;C&amp;"Garamond,Corsivo"&amp;P / &amp;N</oddFooter>
  </headerFooter>
  <rowBreaks count="1" manualBreakCount="1">
    <brk id="57" max="10" man="1"/>
  </rowBreaks>
  <drawing r:id="rId2"/>
  <legacyDrawing r:id="rId3"/>
  <oleObjects>
    <mc:AlternateContent xmlns:mc="http://schemas.openxmlformats.org/markup-compatibility/2006">
      <mc:Choice Requires="x14">
        <oleObject progId="Word.Document.12" shapeId="2049" r:id="rId4">
          <objectPr defaultSize="0" autoPict="0" r:id="rId5">
            <anchor moveWithCells="1">
              <from>
                <xdr:col>1</xdr:col>
                <xdr:colOff>28575</xdr:colOff>
                <xdr:row>0</xdr:row>
                <xdr:rowOff>76200</xdr:rowOff>
              </from>
              <to>
                <xdr:col>3</xdr:col>
                <xdr:colOff>76200</xdr:colOff>
                <xdr:row>1</xdr:row>
                <xdr:rowOff>285750</xdr:rowOff>
              </to>
            </anchor>
          </objectPr>
        </oleObject>
      </mc:Choice>
      <mc:Fallback>
        <oleObject progId="Word.Document.12" shapeId="2049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92D050"/>
    <pageSetUpPr fitToPage="1"/>
  </sheetPr>
  <dimension ref="A1:N287"/>
  <sheetViews>
    <sheetView showGridLines="0" tabSelected="1" view="pageBreakPreview" topLeftCell="A97" zoomScale="75" zoomScaleNormal="100" zoomScaleSheetLayoutView="75" workbookViewId="0">
      <selection activeCell="G118" sqref="G118"/>
    </sheetView>
  </sheetViews>
  <sheetFormatPr defaultColWidth="10.42578125" defaultRowHeight="15.75" x14ac:dyDescent="0.25"/>
  <cols>
    <col min="1" max="1" width="4" style="74" customWidth="1"/>
    <col min="2" max="2" width="4.5703125" style="74" customWidth="1"/>
    <col min="3" max="3" width="2.5703125" style="74" customWidth="1"/>
    <col min="4" max="5" width="4" style="74" customWidth="1"/>
    <col min="6" max="6" width="93" style="60" customWidth="1"/>
    <col min="7" max="8" width="20.5703125" style="60" customWidth="1"/>
    <col min="9" max="9" width="18.140625" style="60" customWidth="1"/>
    <col min="10" max="10" width="13.140625" style="60" customWidth="1"/>
    <col min="11" max="11" width="10.42578125" style="60" customWidth="1"/>
    <col min="12" max="12" width="21.7109375" style="60" customWidth="1"/>
    <col min="13" max="13" width="16.5703125" style="60" bestFit="1" customWidth="1"/>
    <col min="14" max="256" width="10.42578125" style="60"/>
    <col min="257" max="257" width="4" style="60" customWidth="1"/>
    <col min="258" max="258" width="4.5703125" style="60" customWidth="1"/>
    <col min="259" max="259" width="1.85546875" style="60" customWidth="1"/>
    <col min="260" max="260" width="4" style="60" customWidth="1"/>
    <col min="261" max="261" width="53" style="60" customWidth="1"/>
    <col min="262" max="262" width="0" style="60" hidden="1" customWidth="1"/>
    <col min="263" max="264" width="21.42578125" style="60" customWidth="1"/>
    <col min="265" max="265" width="18.5703125" style="60" customWidth="1"/>
    <col min="266" max="266" width="13.140625" style="60" customWidth="1"/>
    <col min="267" max="267" width="10.42578125" style="60" customWidth="1"/>
    <col min="268" max="268" width="15.5703125" style="60" customWidth="1"/>
    <col min="269" max="512" width="10.42578125" style="60"/>
    <col min="513" max="513" width="4" style="60" customWidth="1"/>
    <col min="514" max="514" width="4.5703125" style="60" customWidth="1"/>
    <col min="515" max="515" width="1.85546875" style="60" customWidth="1"/>
    <col min="516" max="516" width="4" style="60" customWidth="1"/>
    <col min="517" max="517" width="53" style="60" customWidth="1"/>
    <col min="518" max="518" width="0" style="60" hidden="1" customWidth="1"/>
    <col min="519" max="520" width="21.42578125" style="60" customWidth="1"/>
    <col min="521" max="521" width="18.5703125" style="60" customWidth="1"/>
    <col min="522" max="522" width="13.140625" style="60" customWidth="1"/>
    <col min="523" max="523" width="10.42578125" style="60" customWidth="1"/>
    <col min="524" max="524" width="15.5703125" style="60" customWidth="1"/>
    <col min="525" max="768" width="10.42578125" style="60"/>
    <col min="769" max="769" width="4" style="60" customWidth="1"/>
    <col min="770" max="770" width="4.5703125" style="60" customWidth="1"/>
    <col min="771" max="771" width="1.85546875" style="60" customWidth="1"/>
    <col min="772" max="772" width="4" style="60" customWidth="1"/>
    <col min="773" max="773" width="53" style="60" customWidth="1"/>
    <col min="774" max="774" width="0" style="60" hidden="1" customWidth="1"/>
    <col min="775" max="776" width="21.42578125" style="60" customWidth="1"/>
    <col min="777" max="777" width="18.5703125" style="60" customWidth="1"/>
    <col min="778" max="778" width="13.140625" style="60" customWidth="1"/>
    <col min="779" max="779" width="10.42578125" style="60" customWidth="1"/>
    <col min="780" max="780" width="15.5703125" style="60" customWidth="1"/>
    <col min="781" max="1024" width="10.42578125" style="60"/>
    <col min="1025" max="1025" width="4" style="60" customWidth="1"/>
    <col min="1026" max="1026" width="4.5703125" style="60" customWidth="1"/>
    <col min="1027" max="1027" width="1.85546875" style="60" customWidth="1"/>
    <col min="1028" max="1028" width="4" style="60" customWidth="1"/>
    <col min="1029" max="1029" width="53" style="60" customWidth="1"/>
    <col min="1030" max="1030" width="0" style="60" hidden="1" customWidth="1"/>
    <col min="1031" max="1032" width="21.42578125" style="60" customWidth="1"/>
    <col min="1033" max="1033" width="18.5703125" style="60" customWidth="1"/>
    <col min="1034" max="1034" width="13.140625" style="60" customWidth="1"/>
    <col min="1035" max="1035" width="10.42578125" style="60" customWidth="1"/>
    <col min="1036" max="1036" width="15.5703125" style="60" customWidth="1"/>
    <col min="1037" max="1280" width="10.42578125" style="60"/>
    <col min="1281" max="1281" width="4" style="60" customWidth="1"/>
    <col min="1282" max="1282" width="4.5703125" style="60" customWidth="1"/>
    <col min="1283" max="1283" width="1.85546875" style="60" customWidth="1"/>
    <col min="1284" max="1284" width="4" style="60" customWidth="1"/>
    <col min="1285" max="1285" width="53" style="60" customWidth="1"/>
    <col min="1286" max="1286" width="0" style="60" hidden="1" customWidth="1"/>
    <col min="1287" max="1288" width="21.42578125" style="60" customWidth="1"/>
    <col min="1289" max="1289" width="18.5703125" style="60" customWidth="1"/>
    <col min="1290" max="1290" width="13.140625" style="60" customWidth="1"/>
    <col min="1291" max="1291" width="10.42578125" style="60" customWidth="1"/>
    <col min="1292" max="1292" width="15.5703125" style="60" customWidth="1"/>
    <col min="1293" max="1536" width="10.42578125" style="60"/>
    <col min="1537" max="1537" width="4" style="60" customWidth="1"/>
    <col min="1538" max="1538" width="4.5703125" style="60" customWidth="1"/>
    <col min="1539" max="1539" width="1.85546875" style="60" customWidth="1"/>
    <col min="1540" max="1540" width="4" style="60" customWidth="1"/>
    <col min="1541" max="1541" width="53" style="60" customWidth="1"/>
    <col min="1542" max="1542" width="0" style="60" hidden="1" customWidth="1"/>
    <col min="1543" max="1544" width="21.42578125" style="60" customWidth="1"/>
    <col min="1545" max="1545" width="18.5703125" style="60" customWidth="1"/>
    <col min="1546" max="1546" width="13.140625" style="60" customWidth="1"/>
    <col min="1547" max="1547" width="10.42578125" style="60" customWidth="1"/>
    <col min="1548" max="1548" width="15.5703125" style="60" customWidth="1"/>
    <col min="1549" max="1792" width="10.42578125" style="60"/>
    <col min="1793" max="1793" width="4" style="60" customWidth="1"/>
    <col min="1794" max="1794" width="4.5703125" style="60" customWidth="1"/>
    <col min="1795" max="1795" width="1.85546875" style="60" customWidth="1"/>
    <col min="1796" max="1796" width="4" style="60" customWidth="1"/>
    <col min="1797" max="1797" width="53" style="60" customWidth="1"/>
    <col min="1798" max="1798" width="0" style="60" hidden="1" customWidth="1"/>
    <col min="1799" max="1800" width="21.42578125" style="60" customWidth="1"/>
    <col min="1801" max="1801" width="18.5703125" style="60" customWidth="1"/>
    <col min="1802" max="1802" width="13.140625" style="60" customWidth="1"/>
    <col min="1803" max="1803" width="10.42578125" style="60" customWidth="1"/>
    <col min="1804" max="1804" width="15.5703125" style="60" customWidth="1"/>
    <col min="1805" max="2048" width="10.42578125" style="60"/>
    <col min="2049" max="2049" width="4" style="60" customWidth="1"/>
    <col min="2050" max="2050" width="4.5703125" style="60" customWidth="1"/>
    <col min="2051" max="2051" width="1.85546875" style="60" customWidth="1"/>
    <col min="2052" max="2052" width="4" style="60" customWidth="1"/>
    <col min="2053" max="2053" width="53" style="60" customWidth="1"/>
    <col min="2054" max="2054" width="0" style="60" hidden="1" customWidth="1"/>
    <col min="2055" max="2056" width="21.42578125" style="60" customWidth="1"/>
    <col min="2057" max="2057" width="18.5703125" style="60" customWidth="1"/>
    <col min="2058" max="2058" width="13.140625" style="60" customWidth="1"/>
    <col min="2059" max="2059" width="10.42578125" style="60" customWidth="1"/>
    <col min="2060" max="2060" width="15.5703125" style="60" customWidth="1"/>
    <col min="2061" max="2304" width="10.42578125" style="60"/>
    <col min="2305" max="2305" width="4" style="60" customWidth="1"/>
    <col min="2306" max="2306" width="4.5703125" style="60" customWidth="1"/>
    <col min="2307" max="2307" width="1.85546875" style="60" customWidth="1"/>
    <col min="2308" max="2308" width="4" style="60" customWidth="1"/>
    <col min="2309" max="2309" width="53" style="60" customWidth="1"/>
    <col min="2310" max="2310" width="0" style="60" hidden="1" customWidth="1"/>
    <col min="2311" max="2312" width="21.42578125" style="60" customWidth="1"/>
    <col min="2313" max="2313" width="18.5703125" style="60" customWidth="1"/>
    <col min="2314" max="2314" width="13.140625" style="60" customWidth="1"/>
    <col min="2315" max="2315" width="10.42578125" style="60" customWidth="1"/>
    <col min="2316" max="2316" width="15.5703125" style="60" customWidth="1"/>
    <col min="2317" max="2560" width="10.42578125" style="60"/>
    <col min="2561" max="2561" width="4" style="60" customWidth="1"/>
    <col min="2562" max="2562" width="4.5703125" style="60" customWidth="1"/>
    <col min="2563" max="2563" width="1.85546875" style="60" customWidth="1"/>
    <col min="2564" max="2564" width="4" style="60" customWidth="1"/>
    <col min="2565" max="2565" width="53" style="60" customWidth="1"/>
    <col min="2566" max="2566" width="0" style="60" hidden="1" customWidth="1"/>
    <col min="2567" max="2568" width="21.42578125" style="60" customWidth="1"/>
    <col min="2569" max="2569" width="18.5703125" style="60" customWidth="1"/>
    <col min="2570" max="2570" width="13.140625" style="60" customWidth="1"/>
    <col min="2571" max="2571" width="10.42578125" style="60" customWidth="1"/>
    <col min="2572" max="2572" width="15.5703125" style="60" customWidth="1"/>
    <col min="2573" max="2816" width="10.42578125" style="60"/>
    <col min="2817" max="2817" width="4" style="60" customWidth="1"/>
    <col min="2818" max="2818" width="4.5703125" style="60" customWidth="1"/>
    <col min="2819" max="2819" width="1.85546875" style="60" customWidth="1"/>
    <col min="2820" max="2820" width="4" style="60" customWidth="1"/>
    <col min="2821" max="2821" width="53" style="60" customWidth="1"/>
    <col min="2822" max="2822" width="0" style="60" hidden="1" customWidth="1"/>
    <col min="2823" max="2824" width="21.42578125" style="60" customWidth="1"/>
    <col min="2825" max="2825" width="18.5703125" style="60" customWidth="1"/>
    <col min="2826" max="2826" width="13.140625" style="60" customWidth="1"/>
    <col min="2827" max="2827" width="10.42578125" style="60" customWidth="1"/>
    <col min="2828" max="2828" width="15.5703125" style="60" customWidth="1"/>
    <col min="2829" max="3072" width="10.42578125" style="60"/>
    <col min="3073" max="3073" width="4" style="60" customWidth="1"/>
    <col min="3074" max="3074" width="4.5703125" style="60" customWidth="1"/>
    <col min="3075" max="3075" width="1.85546875" style="60" customWidth="1"/>
    <col min="3076" max="3076" width="4" style="60" customWidth="1"/>
    <col min="3077" max="3077" width="53" style="60" customWidth="1"/>
    <col min="3078" max="3078" width="0" style="60" hidden="1" customWidth="1"/>
    <col min="3079" max="3080" width="21.42578125" style="60" customWidth="1"/>
    <col min="3081" max="3081" width="18.5703125" style="60" customWidth="1"/>
    <col min="3082" max="3082" width="13.140625" style="60" customWidth="1"/>
    <col min="3083" max="3083" width="10.42578125" style="60" customWidth="1"/>
    <col min="3084" max="3084" width="15.5703125" style="60" customWidth="1"/>
    <col min="3085" max="3328" width="10.42578125" style="60"/>
    <col min="3329" max="3329" width="4" style="60" customWidth="1"/>
    <col min="3330" max="3330" width="4.5703125" style="60" customWidth="1"/>
    <col min="3331" max="3331" width="1.85546875" style="60" customWidth="1"/>
    <col min="3332" max="3332" width="4" style="60" customWidth="1"/>
    <col min="3333" max="3333" width="53" style="60" customWidth="1"/>
    <col min="3334" max="3334" width="0" style="60" hidden="1" customWidth="1"/>
    <col min="3335" max="3336" width="21.42578125" style="60" customWidth="1"/>
    <col min="3337" max="3337" width="18.5703125" style="60" customWidth="1"/>
    <col min="3338" max="3338" width="13.140625" style="60" customWidth="1"/>
    <col min="3339" max="3339" width="10.42578125" style="60" customWidth="1"/>
    <col min="3340" max="3340" width="15.5703125" style="60" customWidth="1"/>
    <col min="3341" max="3584" width="10.42578125" style="60"/>
    <col min="3585" max="3585" width="4" style="60" customWidth="1"/>
    <col min="3586" max="3586" width="4.5703125" style="60" customWidth="1"/>
    <col min="3587" max="3587" width="1.85546875" style="60" customWidth="1"/>
    <col min="3588" max="3588" width="4" style="60" customWidth="1"/>
    <col min="3589" max="3589" width="53" style="60" customWidth="1"/>
    <col min="3590" max="3590" width="0" style="60" hidden="1" customWidth="1"/>
    <col min="3591" max="3592" width="21.42578125" style="60" customWidth="1"/>
    <col min="3593" max="3593" width="18.5703125" style="60" customWidth="1"/>
    <col min="3594" max="3594" width="13.140625" style="60" customWidth="1"/>
    <col min="3595" max="3595" width="10.42578125" style="60" customWidth="1"/>
    <col min="3596" max="3596" width="15.5703125" style="60" customWidth="1"/>
    <col min="3597" max="3840" width="10.42578125" style="60"/>
    <col min="3841" max="3841" width="4" style="60" customWidth="1"/>
    <col min="3842" max="3842" width="4.5703125" style="60" customWidth="1"/>
    <col min="3843" max="3843" width="1.85546875" style="60" customWidth="1"/>
    <col min="3844" max="3844" width="4" style="60" customWidth="1"/>
    <col min="3845" max="3845" width="53" style="60" customWidth="1"/>
    <col min="3846" max="3846" width="0" style="60" hidden="1" customWidth="1"/>
    <col min="3847" max="3848" width="21.42578125" style="60" customWidth="1"/>
    <col min="3849" max="3849" width="18.5703125" style="60" customWidth="1"/>
    <col min="3850" max="3850" width="13.140625" style="60" customWidth="1"/>
    <col min="3851" max="3851" width="10.42578125" style="60" customWidth="1"/>
    <col min="3852" max="3852" width="15.5703125" style="60" customWidth="1"/>
    <col min="3853" max="4096" width="10.42578125" style="60"/>
    <col min="4097" max="4097" width="4" style="60" customWidth="1"/>
    <col min="4098" max="4098" width="4.5703125" style="60" customWidth="1"/>
    <col min="4099" max="4099" width="1.85546875" style="60" customWidth="1"/>
    <col min="4100" max="4100" width="4" style="60" customWidth="1"/>
    <col min="4101" max="4101" width="53" style="60" customWidth="1"/>
    <col min="4102" max="4102" width="0" style="60" hidden="1" customWidth="1"/>
    <col min="4103" max="4104" width="21.42578125" style="60" customWidth="1"/>
    <col min="4105" max="4105" width="18.5703125" style="60" customWidth="1"/>
    <col min="4106" max="4106" width="13.140625" style="60" customWidth="1"/>
    <col min="4107" max="4107" width="10.42578125" style="60" customWidth="1"/>
    <col min="4108" max="4108" width="15.5703125" style="60" customWidth="1"/>
    <col min="4109" max="4352" width="10.42578125" style="60"/>
    <col min="4353" max="4353" width="4" style="60" customWidth="1"/>
    <col min="4354" max="4354" width="4.5703125" style="60" customWidth="1"/>
    <col min="4355" max="4355" width="1.85546875" style="60" customWidth="1"/>
    <col min="4356" max="4356" width="4" style="60" customWidth="1"/>
    <col min="4357" max="4357" width="53" style="60" customWidth="1"/>
    <col min="4358" max="4358" width="0" style="60" hidden="1" customWidth="1"/>
    <col min="4359" max="4360" width="21.42578125" style="60" customWidth="1"/>
    <col min="4361" max="4361" width="18.5703125" style="60" customWidth="1"/>
    <col min="4362" max="4362" width="13.140625" style="60" customWidth="1"/>
    <col min="4363" max="4363" width="10.42578125" style="60" customWidth="1"/>
    <col min="4364" max="4364" width="15.5703125" style="60" customWidth="1"/>
    <col min="4365" max="4608" width="10.42578125" style="60"/>
    <col min="4609" max="4609" width="4" style="60" customWidth="1"/>
    <col min="4610" max="4610" width="4.5703125" style="60" customWidth="1"/>
    <col min="4611" max="4611" width="1.85546875" style="60" customWidth="1"/>
    <col min="4612" max="4612" width="4" style="60" customWidth="1"/>
    <col min="4613" max="4613" width="53" style="60" customWidth="1"/>
    <col min="4614" max="4614" width="0" style="60" hidden="1" customWidth="1"/>
    <col min="4615" max="4616" width="21.42578125" style="60" customWidth="1"/>
    <col min="4617" max="4617" width="18.5703125" style="60" customWidth="1"/>
    <col min="4618" max="4618" width="13.140625" style="60" customWidth="1"/>
    <col min="4619" max="4619" width="10.42578125" style="60" customWidth="1"/>
    <col min="4620" max="4620" width="15.5703125" style="60" customWidth="1"/>
    <col min="4621" max="4864" width="10.42578125" style="60"/>
    <col min="4865" max="4865" width="4" style="60" customWidth="1"/>
    <col min="4866" max="4866" width="4.5703125" style="60" customWidth="1"/>
    <col min="4867" max="4867" width="1.85546875" style="60" customWidth="1"/>
    <col min="4868" max="4868" width="4" style="60" customWidth="1"/>
    <col min="4869" max="4869" width="53" style="60" customWidth="1"/>
    <col min="4870" max="4870" width="0" style="60" hidden="1" customWidth="1"/>
    <col min="4871" max="4872" width="21.42578125" style="60" customWidth="1"/>
    <col min="4873" max="4873" width="18.5703125" style="60" customWidth="1"/>
    <col min="4874" max="4874" width="13.140625" style="60" customWidth="1"/>
    <col min="4875" max="4875" width="10.42578125" style="60" customWidth="1"/>
    <col min="4876" max="4876" width="15.5703125" style="60" customWidth="1"/>
    <col min="4877" max="5120" width="10.42578125" style="60"/>
    <col min="5121" max="5121" width="4" style="60" customWidth="1"/>
    <col min="5122" max="5122" width="4.5703125" style="60" customWidth="1"/>
    <col min="5123" max="5123" width="1.85546875" style="60" customWidth="1"/>
    <col min="5124" max="5124" width="4" style="60" customWidth="1"/>
    <col min="5125" max="5125" width="53" style="60" customWidth="1"/>
    <col min="5126" max="5126" width="0" style="60" hidden="1" customWidth="1"/>
    <col min="5127" max="5128" width="21.42578125" style="60" customWidth="1"/>
    <col min="5129" max="5129" width="18.5703125" style="60" customWidth="1"/>
    <col min="5130" max="5130" width="13.140625" style="60" customWidth="1"/>
    <col min="5131" max="5131" width="10.42578125" style="60" customWidth="1"/>
    <col min="5132" max="5132" width="15.5703125" style="60" customWidth="1"/>
    <col min="5133" max="5376" width="10.42578125" style="60"/>
    <col min="5377" max="5377" width="4" style="60" customWidth="1"/>
    <col min="5378" max="5378" width="4.5703125" style="60" customWidth="1"/>
    <col min="5379" max="5379" width="1.85546875" style="60" customWidth="1"/>
    <col min="5380" max="5380" width="4" style="60" customWidth="1"/>
    <col min="5381" max="5381" width="53" style="60" customWidth="1"/>
    <col min="5382" max="5382" width="0" style="60" hidden="1" customWidth="1"/>
    <col min="5383" max="5384" width="21.42578125" style="60" customWidth="1"/>
    <col min="5385" max="5385" width="18.5703125" style="60" customWidth="1"/>
    <col min="5386" max="5386" width="13.140625" style="60" customWidth="1"/>
    <col min="5387" max="5387" width="10.42578125" style="60" customWidth="1"/>
    <col min="5388" max="5388" width="15.5703125" style="60" customWidth="1"/>
    <col min="5389" max="5632" width="10.42578125" style="60"/>
    <col min="5633" max="5633" width="4" style="60" customWidth="1"/>
    <col min="5634" max="5634" width="4.5703125" style="60" customWidth="1"/>
    <col min="5635" max="5635" width="1.85546875" style="60" customWidth="1"/>
    <col min="5636" max="5636" width="4" style="60" customWidth="1"/>
    <col min="5637" max="5637" width="53" style="60" customWidth="1"/>
    <col min="5638" max="5638" width="0" style="60" hidden="1" customWidth="1"/>
    <col min="5639" max="5640" width="21.42578125" style="60" customWidth="1"/>
    <col min="5641" max="5641" width="18.5703125" style="60" customWidth="1"/>
    <col min="5642" max="5642" width="13.140625" style="60" customWidth="1"/>
    <col min="5643" max="5643" width="10.42578125" style="60" customWidth="1"/>
    <col min="5644" max="5644" width="15.5703125" style="60" customWidth="1"/>
    <col min="5645" max="5888" width="10.42578125" style="60"/>
    <col min="5889" max="5889" width="4" style="60" customWidth="1"/>
    <col min="5890" max="5890" width="4.5703125" style="60" customWidth="1"/>
    <col min="5891" max="5891" width="1.85546875" style="60" customWidth="1"/>
    <col min="5892" max="5892" width="4" style="60" customWidth="1"/>
    <col min="5893" max="5893" width="53" style="60" customWidth="1"/>
    <col min="5894" max="5894" width="0" style="60" hidden="1" customWidth="1"/>
    <col min="5895" max="5896" width="21.42578125" style="60" customWidth="1"/>
    <col min="5897" max="5897" width="18.5703125" style="60" customWidth="1"/>
    <col min="5898" max="5898" width="13.140625" style="60" customWidth="1"/>
    <col min="5899" max="5899" width="10.42578125" style="60" customWidth="1"/>
    <col min="5900" max="5900" width="15.5703125" style="60" customWidth="1"/>
    <col min="5901" max="6144" width="10.42578125" style="60"/>
    <col min="6145" max="6145" width="4" style="60" customWidth="1"/>
    <col min="6146" max="6146" width="4.5703125" style="60" customWidth="1"/>
    <col min="6147" max="6147" width="1.85546875" style="60" customWidth="1"/>
    <col min="6148" max="6148" width="4" style="60" customWidth="1"/>
    <col min="6149" max="6149" width="53" style="60" customWidth="1"/>
    <col min="6150" max="6150" width="0" style="60" hidden="1" customWidth="1"/>
    <col min="6151" max="6152" width="21.42578125" style="60" customWidth="1"/>
    <col min="6153" max="6153" width="18.5703125" style="60" customWidth="1"/>
    <col min="6154" max="6154" width="13.140625" style="60" customWidth="1"/>
    <col min="6155" max="6155" width="10.42578125" style="60" customWidth="1"/>
    <col min="6156" max="6156" width="15.5703125" style="60" customWidth="1"/>
    <col min="6157" max="6400" width="10.42578125" style="60"/>
    <col min="6401" max="6401" width="4" style="60" customWidth="1"/>
    <col min="6402" max="6402" width="4.5703125" style="60" customWidth="1"/>
    <col min="6403" max="6403" width="1.85546875" style="60" customWidth="1"/>
    <col min="6404" max="6404" width="4" style="60" customWidth="1"/>
    <col min="6405" max="6405" width="53" style="60" customWidth="1"/>
    <col min="6406" max="6406" width="0" style="60" hidden="1" customWidth="1"/>
    <col min="6407" max="6408" width="21.42578125" style="60" customWidth="1"/>
    <col min="6409" max="6409" width="18.5703125" style="60" customWidth="1"/>
    <col min="6410" max="6410" width="13.140625" style="60" customWidth="1"/>
    <col min="6411" max="6411" width="10.42578125" style="60" customWidth="1"/>
    <col min="6412" max="6412" width="15.5703125" style="60" customWidth="1"/>
    <col min="6413" max="6656" width="10.42578125" style="60"/>
    <col min="6657" max="6657" width="4" style="60" customWidth="1"/>
    <col min="6658" max="6658" width="4.5703125" style="60" customWidth="1"/>
    <col min="6659" max="6659" width="1.85546875" style="60" customWidth="1"/>
    <col min="6660" max="6660" width="4" style="60" customWidth="1"/>
    <col min="6661" max="6661" width="53" style="60" customWidth="1"/>
    <col min="6662" max="6662" width="0" style="60" hidden="1" customWidth="1"/>
    <col min="6663" max="6664" width="21.42578125" style="60" customWidth="1"/>
    <col min="6665" max="6665" width="18.5703125" style="60" customWidth="1"/>
    <col min="6666" max="6666" width="13.140625" style="60" customWidth="1"/>
    <col min="6667" max="6667" width="10.42578125" style="60" customWidth="1"/>
    <col min="6668" max="6668" width="15.5703125" style="60" customWidth="1"/>
    <col min="6669" max="6912" width="10.42578125" style="60"/>
    <col min="6913" max="6913" width="4" style="60" customWidth="1"/>
    <col min="6914" max="6914" width="4.5703125" style="60" customWidth="1"/>
    <col min="6915" max="6915" width="1.85546875" style="60" customWidth="1"/>
    <col min="6916" max="6916" width="4" style="60" customWidth="1"/>
    <col min="6917" max="6917" width="53" style="60" customWidth="1"/>
    <col min="6918" max="6918" width="0" style="60" hidden="1" customWidth="1"/>
    <col min="6919" max="6920" width="21.42578125" style="60" customWidth="1"/>
    <col min="6921" max="6921" width="18.5703125" style="60" customWidth="1"/>
    <col min="6922" max="6922" width="13.140625" style="60" customWidth="1"/>
    <col min="6923" max="6923" width="10.42578125" style="60" customWidth="1"/>
    <col min="6924" max="6924" width="15.5703125" style="60" customWidth="1"/>
    <col min="6925" max="7168" width="10.42578125" style="60"/>
    <col min="7169" max="7169" width="4" style="60" customWidth="1"/>
    <col min="7170" max="7170" width="4.5703125" style="60" customWidth="1"/>
    <col min="7171" max="7171" width="1.85546875" style="60" customWidth="1"/>
    <col min="7172" max="7172" width="4" style="60" customWidth="1"/>
    <col min="7173" max="7173" width="53" style="60" customWidth="1"/>
    <col min="7174" max="7174" width="0" style="60" hidden="1" customWidth="1"/>
    <col min="7175" max="7176" width="21.42578125" style="60" customWidth="1"/>
    <col min="7177" max="7177" width="18.5703125" style="60" customWidth="1"/>
    <col min="7178" max="7178" width="13.140625" style="60" customWidth="1"/>
    <col min="7179" max="7179" width="10.42578125" style="60" customWidth="1"/>
    <col min="7180" max="7180" width="15.5703125" style="60" customWidth="1"/>
    <col min="7181" max="7424" width="10.42578125" style="60"/>
    <col min="7425" max="7425" width="4" style="60" customWidth="1"/>
    <col min="7426" max="7426" width="4.5703125" style="60" customWidth="1"/>
    <col min="7427" max="7427" width="1.85546875" style="60" customWidth="1"/>
    <col min="7428" max="7428" width="4" style="60" customWidth="1"/>
    <col min="7429" max="7429" width="53" style="60" customWidth="1"/>
    <col min="7430" max="7430" width="0" style="60" hidden="1" customWidth="1"/>
    <col min="7431" max="7432" width="21.42578125" style="60" customWidth="1"/>
    <col min="7433" max="7433" width="18.5703125" style="60" customWidth="1"/>
    <col min="7434" max="7434" width="13.140625" style="60" customWidth="1"/>
    <col min="7435" max="7435" width="10.42578125" style="60" customWidth="1"/>
    <col min="7436" max="7436" width="15.5703125" style="60" customWidth="1"/>
    <col min="7437" max="7680" width="10.42578125" style="60"/>
    <col min="7681" max="7681" width="4" style="60" customWidth="1"/>
    <col min="7682" max="7682" width="4.5703125" style="60" customWidth="1"/>
    <col min="7683" max="7683" width="1.85546875" style="60" customWidth="1"/>
    <col min="7684" max="7684" width="4" style="60" customWidth="1"/>
    <col min="7685" max="7685" width="53" style="60" customWidth="1"/>
    <col min="7686" max="7686" width="0" style="60" hidden="1" customWidth="1"/>
    <col min="7687" max="7688" width="21.42578125" style="60" customWidth="1"/>
    <col min="7689" max="7689" width="18.5703125" style="60" customWidth="1"/>
    <col min="7690" max="7690" width="13.140625" style="60" customWidth="1"/>
    <col min="7691" max="7691" width="10.42578125" style="60" customWidth="1"/>
    <col min="7692" max="7692" width="15.5703125" style="60" customWidth="1"/>
    <col min="7693" max="7936" width="10.42578125" style="60"/>
    <col min="7937" max="7937" width="4" style="60" customWidth="1"/>
    <col min="7938" max="7938" width="4.5703125" style="60" customWidth="1"/>
    <col min="7939" max="7939" width="1.85546875" style="60" customWidth="1"/>
    <col min="7940" max="7940" width="4" style="60" customWidth="1"/>
    <col min="7941" max="7941" width="53" style="60" customWidth="1"/>
    <col min="7942" max="7942" width="0" style="60" hidden="1" customWidth="1"/>
    <col min="7943" max="7944" width="21.42578125" style="60" customWidth="1"/>
    <col min="7945" max="7945" width="18.5703125" style="60" customWidth="1"/>
    <col min="7946" max="7946" width="13.140625" style="60" customWidth="1"/>
    <col min="7947" max="7947" width="10.42578125" style="60" customWidth="1"/>
    <col min="7948" max="7948" width="15.5703125" style="60" customWidth="1"/>
    <col min="7949" max="8192" width="10.42578125" style="60"/>
    <col min="8193" max="8193" width="4" style="60" customWidth="1"/>
    <col min="8194" max="8194" width="4.5703125" style="60" customWidth="1"/>
    <col min="8195" max="8195" width="1.85546875" style="60" customWidth="1"/>
    <col min="8196" max="8196" width="4" style="60" customWidth="1"/>
    <col min="8197" max="8197" width="53" style="60" customWidth="1"/>
    <col min="8198" max="8198" width="0" style="60" hidden="1" customWidth="1"/>
    <col min="8199" max="8200" width="21.42578125" style="60" customWidth="1"/>
    <col min="8201" max="8201" width="18.5703125" style="60" customWidth="1"/>
    <col min="8202" max="8202" width="13.140625" style="60" customWidth="1"/>
    <col min="8203" max="8203" width="10.42578125" style="60" customWidth="1"/>
    <col min="8204" max="8204" width="15.5703125" style="60" customWidth="1"/>
    <col min="8205" max="8448" width="10.42578125" style="60"/>
    <col min="8449" max="8449" width="4" style="60" customWidth="1"/>
    <col min="8450" max="8450" width="4.5703125" style="60" customWidth="1"/>
    <col min="8451" max="8451" width="1.85546875" style="60" customWidth="1"/>
    <col min="8452" max="8452" width="4" style="60" customWidth="1"/>
    <col min="8453" max="8453" width="53" style="60" customWidth="1"/>
    <col min="8454" max="8454" width="0" style="60" hidden="1" customWidth="1"/>
    <col min="8455" max="8456" width="21.42578125" style="60" customWidth="1"/>
    <col min="8457" max="8457" width="18.5703125" style="60" customWidth="1"/>
    <col min="8458" max="8458" width="13.140625" style="60" customWidth="1"/>
    <col min="8459" max="8459" width="10.42578125" style="60" customWidth="1"/>
    <col min="8460" max="8460" width="15.5703125" style="60" customWidth="1"/>
    <col min="8461" max="8704" width="10.42578125" style="60"/>
    <col min="8705" max="8705" width="4" style="60" customWidth="1"/>
    <col min="8706" max="8706" width="4.5703125" style="60" customWidth="1"/>
    <col min="8707" max="8707" width="1.85546875" style="60" customWidth="1"/>
    <col min="8708" max="8708" width="4" style="60" customWidth="1"/>
    <col min="8709" max="8709" width="53" style="60" customWidth="1"/>
    <col min="8710" max="8710" width="0" style="60" hidden="1" customWidth="1"/>
    <col min="8711" max="8712" width="21.42578125" style="60" customWidth="1"/>
    <col min="8713" max="8713" width="18.5703125" style="60" customWidth="1"/>
    <col min="8714" max="8714" width="13.140625" style="60" customWidth="1"/>
    <col min="8715" max="8715" width="10.42578125" style="60" customWidth="1"/>
    <col min="8716" max="8716" width="15.5703125" style="60" customWidth="1"/>
    <col min="8717" max="8960" width="10.42578125" style="60"/>
    <col min="8961" max="8961" width="4" style="60" customWidth="1"/>
    <col min="8962" max="8962" width="4.5703125" style="60" customWidth="1"/>
    <col min="8963" max="8963" width="1.85546875" style="60" customWidth="1"/>
    <col min="8964" max="8964" width="4" style="60" customWidth="1"/>
    <col min="8965" max="8965" width="53" style="60" customWidth="1"/>
    <col min="8966" max="8966" width="0" style="60" hidden="1" customWidth="1"/>
    <col min="8967" max="8968" width="21.42578125" style="60" customWidth="1"/>
    <col min="8969" max="8969" width="18.5703125" style="60" customWidth="1"/>
    <col min="8970" max="8970" width="13.140625" style="60" customWidth="1"/>
    <col min="8971" max="8971" width="10.42578125" style="60" customWidth="1"/>
    <col min="8972" max="8972" width="15.5703125" style="60" customWidth="1"/>
    <col min="8973" max="9216" width="10.42578125" style="60"/>
    <col min="9217" max="9217" width="4" style="60" customWidth="1"/>
    <col min="9218" max="9218" width="4.5703125" style="60" customWidth="1"/>
    <col min="9219" max="9219" width="1.85546875" style="60" customWidth="1"/>
    <col min="9220" max="9220" width="4" style="60" customWidth="1"/>
    <col min="9221" max="9221" width="53" style="60" customWidth="1"/>
    <col min="9222" max="9222" width="0" style="60" hidden="1" customWidth="1"/>
    <col min="9223" max="9224" width="21.42578125" style="60" customWidth="1"/>
    <col min="9225" max="9225" width="18.5703125" style="60" customWidth="1"/>
    <col min="9226" max="9226" width="13.140625" style="60" customWidth="1"/>
    <col min="9227" max="9227" width="10.42578125" style="60" customWidth="1"/>
    <col min="9228" max="9228" width="15.5703125" style="60" customWidth="1"/>
    <col min="9229" max="9472" width="10.42578125" style="60"/>
    <col min="9473" max="9473" width="4" style="60" customWidth="1"/>
    <col min="9474" max="9474" width="4.5703125" style="60" customWidth="1"/>
    <col min="9475" max="9475" width="1.85546875" style="60" customWidth="1"/>
    <col min="9476" max="9476" width="4" style="60" customWidth="1"/>
    <col min="9477" max="9477" width="53" style="60" customWidth="1"/>
    <col min="9478" max="9478" width="0" style="60" hidden="1" customWidth="1"/>
    <col min="9479" max="9480" width="21.42578125" style="60" customWidth="1"/>
    <col min="9481" max="9481" width="18.5703125" style="60" customWidth="1"/>
    <col min="9482" max="9482" width="13.140625" style="60" customWidth="1"/>
    <col min="9483" max="9483" width="10.42578125" style="60" customWidth="1"/>
    <col min="9484" max="9484" width="15.5703125" style="60" customWidth="1"/>
    <col min="9485" max="9728" width="10.42578125" style="60"/>
    <col min="9729" max="9729" width="4" style="60" customWidth="1"/>
    <col min="9730" max="9730" width="4.5703125" style="60" customWidth="1"/>
    <col min="9731" max="9731" width="1.85546875" style="60" customWidth="1"/>
    <col min="9732" max="9732" width="4" style="60" customWidth="1"/>
    <col min="9733" max="9733" width="53" style="60" customWidth="1"/>
    <col min="9734" max="9734" width="0" style="60" hidden="1" customWidth="1"/>
    <col min="9735" max="9736" width="21.42578125" style="60" customWidth="1"/>
    <col min="9737" max="9737" width="18.5703125" style="60" customWidth="1"/>
    <col min="9738" max="9738" width="13.140625" style="60" customWidth="1"/>
    <col min="9739" max="9739" width="10.42578125" style="60" customWidth="1"/>
    <col min="9740" max="9740" width="15.5703125" style="60" customWidth="1"/>
    <col min="9741" max="9984" width="10.42578125" style="60"/>
    <col min="9985" max="9985" width="4" style="60" customWidth="1"/>
    <col min="9986" max="9986" width="4.5703125" style="60" customWidth="1"/>
    <col min="9987" max="9987" width="1.85546875" style="60" customWidth="1"/>
    <col min="9988" max="9988" width="4" style="60" customWidth="1"/>
    <col min="9989" max="9989" width="53" style="60" customWidth="1"/>
    <col min="9990" max="9990" width="0" style="60" hidden="1" customWidth="1"/>
    <col min="9991" max="9992" width="21.42578125" style="60" customWidth="1"/>
    <col min="9993" max="9993" width="18.5703125" style="60" customWidth="1"/>
    <col min="9994" max="9994" width="13.140625" style="60" customWidth="1"/>
    <col min="9995" max="9995" width="10.42578125" style="60" customWidth="1"/>
    <col min="9996" max="9996" width="15.5703125" style="60" customWidth="1"/>
    <col min="9997" max="10240" width="10.42578125" style="60"/>
    <col min="10241" max="10241" width="4" style="60" customWidth="1"/>
    <col min="10242" max="10242" width="4.5703125" style="60" customWidth="1"/>
    <col min="10243" max="10243" width="1.85546875" style="60" customWidth="1"/>
    <col min="10244" max="10244" width="4" style="60" customWidth="1"/>
    <col min="10245" max="10245" width="53" style="60" customWidth="1"/>
    <col min="10246" max="10246" width="0" style="60" hidden="1" customWidth="1"/>
    <col min="10247" max="10248" width="21.42578125" style="60" customWidth="1"/>
    <col min="10249" max="10249" width="18.5703125" style="60" customWidth="1"/>
    <col min="10250" max="10250" width="13.140625" style="60" customWidth="1"/>
    <col min="10251" max="10251" width="10.42578125" style="60" customWidth="1"/>
    <col min="10252" max="10252" width="15.5703125" style="60" customWidth="1"/>
    <col min="10253" max="10496" width="10.42578125" style="60"/>
    <col min="10497" max="10497" width="4" style="60" customWidth="1"/>
    <col min="10498" max="10498" width="4.5703125" style="60" customWidth="1"/>
    <col min="10499" max="10499" width="1.85546875" style="60" customWidth="1"/>
    <col min="10500" max="10500" width="4" style="60" customWidth="1"/>
    <col min="10501" max="10501" width="53" style="60" customWidth="1"/>
    <col min="10502" max="10502" width="0" style="60" hidden="1" customWidth="1"/>
    <col min="10503" max="10504" width="21.42578125" style="60" customWidth="1"/>
    <col min="10505" max="10505" width="18.5703125" style="60" customWidth="1"/>
    <col min="10506" max="10506" width="13.140625" style="60" customWidth="1"/>
    <col min="10507" max="10507" width="10.42578125" style="60" customWidth="1"/>
    <col min="10508" max="10508" width="15.5703125" style="60" customWidth="1"/>
    <col min="10509" max="10752" width="10.42578125" style="60"/>
    <col min="10753" max="10753" width="4" style="60" customWidth="1"/>
    <col min="10754" max="10754" width="4.5703125" style="60" customWidth="1"/>
    <col min="10755" max="10755" width="1.85546875" style="60" customWidth="1"/>
    <col min="10756" max="10756" width="4" style="60" customWidth="1"/>
    <col min="10757" max="10757" width="53" style="60" customWidth="1"/>
    <col min="10758" max="10758" width="0" style="60" hidden="1" customWidth="1"/>
    <col min="10759" max="10760" width="21.42578125" style="60" customWidth="1"/>
    <col min="10761" max="10761" width="18.5703125" style="60" customWidth="1"/>
    <col min="10762" max="10762" width="13.140625" style="60" customWidth="1"/>
    <col min="10763" max="10763" width="10.42578125" style="60" customWidth="1"/>
    <col min="10764" max="10764" width="15.5703125" style="60" customWidth="1"/>
    <col min="10765" max="11008" width="10.42578125" style="60"/>
    <col min="11009" max="11009" width="4" style="60" customWidth="1"/>
    <col min="11010" max="11010" width="4.5703125" style="60" customWidth="1"/>
    <col min="11011" max="11011" width="1.85546875" style="60" customWidth="1"/>
    <col min="11012" max="11012" width="4" style="60" customWidth="1"/>
    <col min="11013" max="11013" width="53" style="60" customWidth="1"/>
    <col min="11014" max="11014" width="0" style="60" hidden="1" customWidth="1"/>
    <col min="11015" max="11016" width="21.42578125" style="60" customWidth="1"/>
    <col min="11017" max="11017" width="18.5703125" style="60" customWidth="1"/>
    <col min="11018" max="11018" width="13.140625" style="60" customWidth="1"/>
    <col min="11019" max="11019" width="10.42578125" style="60" customWidth="1"/>
    <col min="11020" max="11020" width="15.5703125" style="60" customWidth="1"/>
    <col min="11021" max="11264" width="10.42578125" style="60"/>
    <col min="11265" max="11265" width="4" style="60" customWidth="1"/>
    <col min="11266" max="11266" width="4.5703125" style="60" customWidth="1"/>
    <col min="11267" max="11267" width="1.85546875" style="60" customWidth="1"/>
    <col min="11268" max="11268" width="4" style="60" customWidth="1"/>
    <col min="11269" max="11269" width="53" style="60" customWidth="1"/>
    <col min="11270" max="11270" width="0" style="60" hidden="1" customWidth="1"/>
    <col min="11271" max="11272" width="21.42578125" style="60" customWidth="1"/>
    <col min="11273" max="11273" width="18.5703125" style="60" customWidth="1"/>
    <col min="11274" max="11274" width="13.140625" style="60" customWidth="1"/>
    <col min="11275" max="11275" width="10.42578125" style="60" customWidth="1"/>
    <col min="11276" max="11276" width="15.5703125" style="60" customWidth="1"/>
    <col min="11277" max="11520" width="10.42578125" style="60"/>
    <col min="11521" max="11521" width="4" style="60" customWidth="1"/>
    <col min="11522" max="11522" width="4.5703125" style="60" customWidth="1"/>
    <col min="11523" max="11523" width="1.85546875" style="60" customWidth="1"/>
    <col min="11524" max="11524" width="4" style="60" customWidth="1"/>
    <col min="11525" max="11525" width="53" style="60" customWidth="1"/>
    <col min="11526" max="11526" width="0" style="60" hidden="1" customWidth="1"/>
    <col min="11527" max="11528" width="21.42578125" style="60" customWidth="1"/>
    <col min="11529" max="11529" width="18.5703125" style="60" customWidth="1"/>
    <col min="11530" max="11530" width="13.140625" style="60" customWidth="1"/>
    <col min="11531" max="11531" width="10.42578125" style="60" customWidth="1"/>
    <col min="11532" max="11532" width="15.5703125" style="60" customWidth="1"/>
    <col min="11533" max="11776" width="10.42578125" style="60"/>
    <col min="11777" max="11777" width="4" style="60" customWidth="1"/>
    <col min="11778" max="11778" width="4.5703125" style="60" customWidth="1"/>
    <col min="11779" max="11779" width="1.85546875" style="60" customWidth="1"/>
    <col min="11780" max="11780" width="4" style="60" customWidth="1"/>
    <col min="11781" max="11781" width="53" style="60" customWidth="1"/>
    <col min="11782" max="11782" width="0" style="60" hidden="1" customWidth="1"/>
    <col min="11783" max="11784" width="21.42578125" style="60" customWidth="1"/>
    <col min="11785" max="11785" width="18.5703125" style="60" customWidth="1"/>
    <col min="11786" max="11786" width="13.140625" style="60" customWidth="1"/>
    <col min="11787" max="11787" width="10.42578125" style="60" customWidth="1"/>
    <col min="11788" max="11788" width="15.5703125" style="60" customWidth="1"/>
    <col min="11789" max="12032" width="10.42578125" style="60"/>
    <col min="12033" max="12033" width="4" style="60" customWidth="1"/>
    <col min="12034" max="12034" width="4.5703125" style="60" customWidth="1"/>
    <col min="12035" max="12035" width="1.85546875" style="60" customWidth="1"/>
    <col min="12036" max="12036" width="4" style="60" customWidth="1"/>
    <col min="12037" max="12037" width="53" style="60" customWidth="1"/>
    <col min="12038" max="12038" width="0" style="60" hidden="1" customWidth="1"/>
    <col min="12039" max="12040" width="21.42578125" style="60" customWidth="1"/>
    <col min="12041" max="12041" width="18.5703125" style="60" customWidth="1"/>
    <col min="12042" max="12042" width="13.140625" style="60" customWidth="1"/>
    <col min="12043" max="12043" width="10.42578125" style="60" customWidth="1"/>
    <col min="12044" max="12044" width="15.5703125" style="60" customWidth="1"/>
    <col min="12045" max="12288" width="10.42578125" style="60"/>
    <col min="12289" max="12289" width="4" style="60" customWidth="1"/>
    <col min="12290" max="12290" width="4.5703125" style="60" customWidth="1"/>
    <col min="12291" max="12291" width="1.85546875" style="60" customWidth="1"/>
    <col min="12292" max="12292" width="4" style="60" customWidth="1"/>
    <col min="12293" max="12293" width="53" style="60" customWidth="1"/>
    <col min="12294" max="12294" width="0" style="60" hidden="1" customWidth="1"/>
    <col min="12295" max="12296" width="21.42578125" style="60" customWidth="1"/>
    <col min="12297" max="12297" width="18.5703125" style="60" customWidth="1"/>
    <col min="12298" max="12298" width="13.140625" style="60" customWidth="1"/>
    <col min="12299" max="12299" width="10.42578125" style="60" customWidth="1"/>
    <col min="12300" max="12300" width="15.5703125" style="60" customWidth="1"/>
    <col min="12301" max="12544" width="10.42578125" style="60"/>
    <col min="12545" max="12545" width="4" style="60" customWidth="1"/>
    <col min="12546" max="12546" width="4.5703125" style="60" customWidth="1"/>
    <col min="12547" max="12547" width="1.85546875" style="60" customWidth="1"/>
    <col min="12548" max="12548" width="4" style="60" customWidth="1"/>
    <col min="12549" max="12549" width="53" style="60" customWidth="1"/>
    <col min="12550" max="12550" width="0" style="60" hidden="1" customWidth="1"/>
    <col min="12551" max="12552" width="21.42578125" style="60" customWidth="1"/>
    <col min="12553" max="12553" width="18.5703125" style="60" customWidth="1"/>
    <col min="12554" max="12554" width="13.140625" style="60" customWidth="1"/>
    <col min="12555" max="12555" width="10.42578125" style="60" customWidth="1"/>
    <col min="12556" max="12556" width="15.5703125" style="60" customWidth="1"/>
    <col min="12557" max="12800" width="10.42578125" style="60"/>
    <col min="12801" max="12801" width="4" style="60" customWidth="1"/>
    <col min="12802" max="12802" width="4.5703125" style="60" customWidth="1"/>
    <col min="12803" max="12803" width="1.85546875" style="60" customWidth="1"/>
    <col min="12804" max="12804" width="4" style="60" customWidth="1"/>
    <col min="12805" max="12805" width="53" style="60" customWidth="1"/>
    <col min="12806" max="12806" width="0" style="60" hidden="1" customWidth="1"/>
    <col min="12807" max="12808" width="21.42578125" style="60" customWidth="1"/>
    <col min="12809" max="12809" width="18.5703125" style="60" customWidth="1"/>
    <col min="12810" max="12810" width="13.140625" style="60" customWidth="1"/>
    <col min="12811" max="12811" width="10.42578125" style="60" customWidth="1"/>
    <col min="12812" max="12812" width="15.5703125" style="60" customWidth="1"/>
    <col min="12813" max="13056" width="10.42578125" style="60"/>
    <col min="13057" max="13057" width="4" style="60" customWidth="1"/>
    <col min="13058" max="13058" width="4.5703125" style="60" customWidth="1"/>
    <col min="13059" max="13059" width="1.85546875" style="60" customWidth="1"/>
    <col min="13060" max="13060" width="4" style="60" customWidth="1"/>
    <col min="13061" max="13061" width="53" style="60" customWidth="1"/>
    <col min="13062" max="13062" width="0" style="60" hidden="1" customWidth="1"/>
    <col min="13063" max="13064" width="21.42578125" style="60" customWidth="1"/>
    <col min="13065" max="13065" width="18.5703125" style="60" customWidth="1"/>
    <col min="13066" max="13066" width="13.140625" style="60" customWidth="1"/>
    <col min="13067" max="13067" width="10.42578125" style="60" customWidth="1"/>
    <col min="13068" max="13068" width="15.5703125" style="60" customWidth="1"/>
    <col min="13069" max="13312" width="10.42578125" style="60"/>
    <col min="13313" max="13313" width="4" style="60" customWidth="1"/>
    <col min="13314" max="13314" width="4.5703125" style="60" customWidth="1"/>
    <col min="13315" max="13315" width="1.85546875" style="60" customWidth="1"/>
    <col min="13316" max="13316" width="4" style="60" customWidth="1"/>
    <col min="13317" max="13317" width="53" style="60" customWidth="1"/>
    <col min="13318" max="13318" width="0" style="60" hidden="1" customWidth="1"/>
    <col min="13319" max="13320" width="21.42578125" style="60" customWidth="1"/>
    <col min="13321" max="13321" width="18.5703125" style="60" customWidth="1"/>
    <col min="13322" max="13322" width="13.140625" style="60" customWidth="1"/>
    <col min="13323" max="13323" width="10.42578125" style="60" customWidth="1"/>
    <col min="13324" max="13324" width="15.5703125" style="60" customWidth="1"/>
    <col min="13325" max="13568" width="10.42578125" style="60"/>
    <col min="13569" max="13569" width="4" style="60" customWidth="1"/>
    <col min="13570" max="13570" width="4.5703125" style="60" customWidth="1"/>
    <col min="13571" max="13571" width="1.85546875" style="60" customWidth="1"/>
    <col min="13572" max="13572" width="4" style="60" customWidth="1"/>
    <col min="13573" max="13573" width="53" style="60" customWidth="1"/>
    <col min="13574" max="13574" width="0" style="60" hidden="1" customWidth="1"/>
    <col min="13575" max="13576" width="21.42578125" style="60" customWidth="1"/>
    <col min="13577" max="13577" width="18.5703125" style="60" customWidth="1"/>
    <col min="13578" max="13578" width="13.140625" style="60" customWidth="1"/>
    <col min="13579" max="13579" width="10.42578125" style="60" customWidth="1"/>
    <col min="13580" max="13580" width="15.5703125" style="60" customWidth="1"/>
    <col min="13581" max="13824" width="10.42578125" style="60"/>
    <col min="13825" max="13825" width="4" style="60" customWidth="1"/>
    <col min="13826" max="13826" width="4.5703125" style="60" customWidth="1"/>
    <col min="13827" max="13827" width="1.85546875" style="60" customWidth="1"/>
    <col min="13828" max="13828" width="4" style="60" customWidth="1"/>
    <col min="13829" max="13829" width="53" style="60" customWidth="1"/>
    <col min="13830" max="13830" width="0" style="60" hidden="1" customWidth="1"/>
    <col min="13831" max="13832" width="21.42578125" style="60" customWidth="1"/>
    <col min="13833" max="13833" width="18.5703125" style="60" customWidth="1"/>
    <col min="13834" max="13834" width="13.140625" style="60" customWidth="1"/>
    <col min="13835" max="13835" width="10.42578125" style="60" customWidth="1"/>
    <col min="13836" max="13836" width="15.5703125" style="60" customWidth="1"/>
    <col min="13837" max="14080" width="10.42578125" style="60"/>
    <col min="14081" max="14081" width="4" style="60" customWidth="1"/>
    <col min="14082" max="14082" width="4.5703125" style="60" customWidth="1"/>
    <col min="14083" max="14083" width="1.85546875" style="60" customWidth="1"/>
    <col min="14084" max="14084" width="4" style="60" customWidth="1"/>
    <col min="14085" max="14085" width="53" style="60" customWidth="1"/>
    <col min="14086" max="14086" width="0" style="60" hidden="1" customWidth="1"/>
    <col min="14087" max="14088" width="21.42578125" style="60" customWidth="1"/>
    <col min="14089" max="14089" width="18.5703125" style="60" customWidth="1"/>
    <col min="14090" max="14090" width="13.140625" style="60" customWidth="1"/>
    <col min="14091" max="14091" width="10.42578125" style="60" customWidth="1"/>
    <col min="14092" max="14092" width="15.5703125" style="60" customWidth="1"/>
    <col min="14093" max="14336" width="10.42578125" style="60"/>
    <col min="14337" max="14337" width="4" style="60" customWidth="1"/>
    <col min="14338" max="14338" width="4.5703125" style="60" customWidth="1"/>
    <col min="14339" max="14339" width="1.85546875" style="60" customWidth="1"/>
    <col min="14340" max="14340" width="4" style="60" customWidth="1"/>
    <col min="14341" max="14341" width="53" style="60" customWidth="1"/>
    <col min="14342" max="14342" width="0" style="60" hidden="1" customWidth="1"/>
    <col min="14343" max="14344" width="21.42578125" style="60" customWidth="1"/>
    <col min="14345" max="14345" width="18.5703125" style="60" customWidth="1"/>
    <col min="14346" max="14346" width="13.140625" style="60" customWidth="1"/>
    <col min="14347" max="14347" width="10.42578125" style="60" customWidth="1"/>
    <col min="14348" max="14348" width="15.5703125" style="60" customWidth="1"/>
    <col min="14349" max="14592" width="10.42578125" style="60"/>
    <col min="14593" max="14593" width="4" style="60" customWidth="1"/>
    <col min="14594" max="14594" width="4.5703125" style="60" customWidth="1"/>
    <col min="14595" max="14595" width="1.85546875" style="60" customWidth="1"/>
    <col min="14596" max="14596" width="4" style="60" customWidth="1"/>
    <col min="14597" max="14597" width="53" style="60" customWidth="1"/>
    <col min="14598" max="14598" width="0" style="60" hidden="1" customWidth="1"/>
    <col min="14599" max="14600" width="21.42578125" style="60" customWidth="1"/>
    <col min="14601" max="14601" width="18.5703125" style="60" customWidth="1"/>
    <col min="14602" max="14602" width="13.140625" style="60" customWidth="1"/>
    <col min="14603" max="14603" width="10.42578125" style="60" customWidth="1"/>
    <col min="14604" max="14604" width="15.5703125" style="60" customWidth="1"/>
    <col min="14605" max="14848" width="10.42578125" style="60"/>
    <col min="14849" max="14849" width="4" style="60" customWidth="1"/>
    <col min="14850" max="14850" width="4.5703125" style="60" customWidth="1"/>
    <col min="14851" max="14851" width="1.85546875" style="60" customWidth="1"/>
    <col min="14852" max="14852" width="4" style="60" customWidth="1"/>
    <col min="14853" max="14853" width="53" style="60" customWidth="1"/>
    <col min="14854" max="14854" width="0" style="60" hidden="1" customWidth="1"/>
    <col min="14855" max="14856" width="21.42578125" style="60" customWidth="1"/>
    <col min="14857" max="14857" width="18.5703125" style="60" customWidth="1"/>
    <col min="14858" max="14858" width="13.140625" style="60" customWidth="1"/>
    <col min="14859" max="14859" width="10.42578125" style="60" customWidth="1"/>
    <col min="14860" max="14860" width="15.5703125" style="60" customWidth="1"/>
    <col min="14861" max="15104" width="10.42578125" style="60"/>
    <col min="15105" max="15105" width="4" style="60" customWidth="1"/>
    <col min="15106" max="15106" width="4.5703125" style="60" customWidth="1"/>
    <col min="15107" max="15107" width="1.85546875" style="60" customWidth="1"/>
    <col min="15108" max="15108" width="4" style="60" customWidth="1"/>
    <col min="15109" max="15109" width="53" style="60" customWidth="1"/>
    <col min="15110" max="15110" width="0" style="60" hidden="1" customWidth="1"/>
    <col min="15111" max="15112" width="21.42578125" style="60" customWidth="1"/>
    <col min="15113" max="15113" width="18.5703125" style="60" customWidth="1"/>
    <col min="15114" max="15114" width="13.140625" style="60" customWidth="1"/>
    <col min="15115" max="15115" width="10.42578125" style="60" customWidth="1"/>
    <col min="15116" max="15116" width="15.5703125" style="60" customWidth="1"/>
    <col min="15117" max="15360" width="10.42578125" style="60"/>
    <col min="15361" max="15361" width="4" style="60" customWidth="1"/>
    <col min="15362" max="15362" width="4.5703125" style="60" customWidth="1"/>
    <col min="15363" max="15363" width="1.85546875" style="60" customWidth="1"/>
    <col min="15364" max="15364" width="4" style="60" customWidth="1"/>
    <col min="15365" max="15365" width="53" style="60" customWidth="1"/>
    <col min="15366" max="15366" width="0" style="60" hidden="1" customWidth="1"/>
    <col min="15367" max="15368" width="21.42578125" style="60" customWidth="1"/>
    <col min="15369" max="15369" width="18.5703125" style="60" customWidth="1"/>
    <col min="15370" max="15370" width="13.140625" style="60" customWidth="1"/>
    <col min="15371" max="15371" width="10.42578125" style="60" customWidth="1"/>
    <col min="15372" max="15372" width="15.5703125" style="60" customWidth="1"/>
    <col min="15373" max="15616" width="10.42578125" style="60"/>
    <col min="15617" max="15617" width="4" style="60" customWidth="1"/>
    <col min="15618" max="15618" width="4.5703125" style="60" customWidth="1"/>
    <col min="15619" max="15619" width="1.85546875" style="60" customWidth="1"/>
    <col min="15620" max="15620" width="4" style="60" customWidth="1"/>
    <col min="15621" max="15621" width="53" style="60" customWidth="1"/>
    <col min="15622" max="15622" width="0" style="60" hidden="1" customWidth="1"/>
    <col min="15623" max="15624" width="21.42578125" style="60" customWidth="1"/>
    <col min="15625" max="15625" width="18.5703125" style="60" customWidth="1"/>
    <col min="15626" max="15626" width="13.140625" style="60" customWidth="1"/>
    <col min="15627" max="15627" width="10.42578125" style="60" customWidth="1"/>
    <col min="15628" max="15628" width="15.5703125" style="60" customWidth="1"/>
    <col min="15629" max="15872" width="10.42578125" style="60"/>
    <col min="15873" max="15873" width="4" style="60" customWidth="1"/>
    <col min="15874" max="15874" width="4.5703125" style="60" customWidth="1"/>
    <col min="15875" max="15875" width="1.85546875" style="60" customWidth="1"/>
    <col min="15876" max="15876" width="4" style="60" customWidth="1"/>
    <col min="15877" max="15877" width="53" style="60" customWidth="1"/>
    <col min="15878" max="15878" width="0" style="60" hidden="1" customWidth="1"/>
    <col min="15879" max="15880" width="21.42578125" style="60" customWidth="1"/>
    <col min="15881" max="15881" width="18.5703125" style="60" customWidth="1"/>
    <col min="15882" max="15882" width="13.140625" style="60" customWidth="1"/>
    <col min="15883" max="15883" width="10.42578125" style="60" customWidth="1"/>
    <col min="15884" max="15884" width="15.5703125" style="60" customWidth="1"/>
    <col min="15885" max="16128" width="10.42578125" style="60"/>
    <col min="16129" max="16129" width="4" style="60" customWidth="1"/>
    <col min="16130" max="16130" width="4.5703125" style="60" customWidth="1"/>
    <col min="16131" max="16131" width="1.85546875" style="60" customWidth="1"/>
    <col min="16132" max="16132" width="4" style="60" customWidth="1"/>
    <col min="16133" max="16133" width="53" style="60" customWidth="1"/>
    <col min="16134" max="16134" width="0" style="60" hidden="1" customWidth="1"/>
    <col min="16135" max="16136" width="21.42578125" style="60" customWidth="1"/>
    <col min="16137" max="16137" width="18.5703125" style="60" customWidth="1"/>
    <col min="16138" max="16138" width="13.140625" style="60" customWidth="1"/>
    <col min="16139" max="16139" width="10.42578125" style="60" customWidth="1"/>
    <col min="16140" max="16140" width="15.5703125" style="60" customWidth="1"/>
    <col min="16141" max="16384" width="10.42578125" style="60"/>
  </cols>
  <sheetData>
    <row r="1" spans="1:10" s="56" customFormat="1" ht="27.6" customHeight="1" x14ac:dyDescent="0.25">
      <c r="A1" s="320"/>
      <c r="B1" s="321"/>
      <c r="C1" s="321"/>
      <c r="D1" s="321"/>
      <c r="E1" s="321"/>
      <c r="F1" s="395" t="s">
        <v>292</v>
      </c>
      <c r="G1" s="395" t="s">
        <v>291</v>
      </c>
      <c r="H1" s="396"/>
      <c r="I1" s="385" t="s">
        <v>0</v>
      </c>
      <c r="J1" s="386"/>
    </row>
    <row r="2" spans="1:10" s="56" customFormat="1" ht="27.6" customHeight="1" thickBot="1" x14ac:dyDescent="0.3">
      <c r="A2" s="322"/>
      <c r="B2" s="323"/>
      <c r="C2" s="323"/>
      <c r="D2" s="323"/>
      <c r="E2" s="323"/>
      <c r="F2" s="397"/>
      <c r="G2" s="397"/>
      <c r="H2" s="398"/>
      <c r="I2" s="387"/>
      <c r="J2" s="388"/>
    </row>
    <row r="3" spans="1:10" s="59" customFormat="1" ht="15" customHeight="1" thickBot="1" x14ac:dyDescent="0.25">
      <c r="A3" s="57"/>
      <c r="B3" s="57"/>
      <c r="C3" s="57"/>
      <c r="D3" s="57"/>
      <c r="E3" s="57"/>
      <c r="F3" s="57"/>
      <c r="G3" s="58"/>
    </row>
    <row r="4" spans="1:10" ht="19.5" customHeight="1" x14ac:dyDescent="0.25">
      <c r="A4" s="389" t="s">
        <v>164</v>
      </c>
      <c r="B4" s="390"/>
      <c r="C4" s="390"/>
      <c r="D4" s="390"/>
      <c r="E4" s="390"/>
      <c r="F4" s="391"/>
      <c r="G4" s="365" t="s">
        <v>293</v>
      </c>
      <c r="H4" s="365" t="s">
        <v>294</v>
      </c>
      <c r="I4" s="363" t="s">
        <v>295</v>
      </c>
      <c r="J4" s="364"/>
    </row>
    <row r="5" spans="1:10" ht="32.25" customHeight="1" x14ac:dyDescent="0.25">
      <c r="A5" s="392"/>
      <c r="B5" s="393"/>
      <c r="C5" s="393"/>
      <c r="D5" s="393"/>
      <c r="E5" s="393"/>
      <c r="F5" s="394"/>
      <c r="G5" s="366"/>
      <c r="H5" s="366"/>
      <c r="I5" s="4" t="s">
        <v>1</v>
      </c>
      <c r="J5" s="36" t="s">
        <v>2</v>
      </c>
    </row>
    <row r="6" spans="1:10" s="65" customFormat="1" ht="27" customHeight="1" x14ac:dyDescent="0.25">
      <c r="A6" s="79" t="s">
        <v>3</v>
      </c>
      <c r="B6" s="61" t="s">
        <v>99</v>
      </c>
      <c r="C6" s="61"/>
      <c r="D6" s="61"/>
      <c r="E6" s="61"/>
      <c r="F6" s="62"/>
      <c r="G6" s="63"/>
      <c r="H6" s="63"/>
      <c r="I6" s="64"/>
      <c r="J6" s="80"/>
    </row>
    <row r="7" spans="1:10" s="65" customFormat="1" ht="27" customHeight="1" x14ac:dyDescent="0.25">
      <c r="A7" s="125"/>
      <c r="B7" s="126" t="s">
        <v>7</v>
      </c>
      <c r="C7" s="127" t="s">
        <v>100</v>
      </c>
      <c r="D7" s="127"/>
      <c r="E7" s="127"/>
      <c r="F7" s="128"/>
      <c r="G7" s="328">
        <f>G8+G9+G16+G21</f>
        <v>89372981.150000006</v>
      </c>
      <c r="H7" s="328">
        <f>H8+H9+H16+H21</f>
        <v>90196633.980000004</v>
      </c>
      <c r="I7" s="70">
        <f t="shared" ref="I7:I104" si="0">G7-H7</f>
        <v>-823652.82999999821</v>
      </c>
      <c r="J7" s="82">
        <f>IF(H7=0,"-    ",I7/H7)</f>
        <v>-9.1317468696518449E-3</v>
      </c>
    </row>
    <row r="8" spans="1:10" s="68" customFormat="1" ht="27" customHeight="1" x14ac:dyDescent="0.25">
      <c r="A8" s="129"/>
      <c r="B8" s="130"/>
      <c r="C8" s="131"/>
      <c r="D8" s="130" t="s">
        <v>17</v>
      </c>
      <c r="E8" s="131" t="s">
        <v>189</v>
      </c>
      <c r="F8" s="132"/>
      <c r="G8" s="327">
        <v>89318265.150000006</v>
      </c>
      <c r="H8" s="327">
        <v>90156634.030000001</v>
      </c>
      <c r="I8" s="67">
        <f t="shared" si="0"/>
        <v>-838368.87999999523</v>
      </c>
      <c r="J8" s="81">
        <f t="shared" ref="J8:J85" si="1">IF(H8=0,"-    ",I8/H8)</f>
        <v>-9.2990259565482944E-3</v>
      </c>
    </row>
    <row r="9" spans="1:10" s="68" customFormat="1" ht="27" customHeight="1" x14ac:dyDescent="0.25">
      <c r="A9" s="129"/>
      <c r="B9" s="130"/>
      <c r="C9" s="131"/>
      <c r="D9" s="130" t="s">
        <v>18</v>
      </c>
      <c r="E9" s="131" t="s">
        <v>268</v>
      </c>
      <c r="F9" s="132"/>
      <c r="G9" s="332" t="str">
        <f>G15</f>
        <v>54716</v>
      </c>
      <c r="H9" s="327">
        <f>SUM(H10:H15)</f>
        <v>39999.949999999997</v>
      </c>
      <c r="I9" s="67">
        <f t="shared" si="0"/>
        <v>14716.050000000003</v>
      </c>
      <c r="J9" s="81">
        <f t="shared" si="1"/>
        <v>0.36790170987713744</v>
      </c>
    </row>
    <row r="10" spans="1:10" s="250" customFormat="1" ht="26.25" customHeight="1" x14ac:dyDescent="0.25">
      <c r="A10" s="243"/>
      <c r="B10" s="244"/>
      <c r="C10" s="245"/>
      <c r="D10" s="244"/>
      <c r="E10" s="246" t="s">
        <v>7</v>
      </c>
      <c r="F10" s="247" t="s">
        <v>228</v>
      </c>
      <c r="G10" s="329">
        <v>0</v>
      </c>
      <c r="H10" s="329">
        <v>39999.949999999997</v>
      </c>
      <c r="I10" s="199">
        <f t="shared" ref="I10" si="2">G10-H10</f>
        <v>-39999.949999999997</v>
      </c>
      <c r="J10" s="200">
        <f t="shared" ref="J10" si="3">IF(H10=0,"-    ",I10/H10)</f>
        <v>-1</v>
      </c>
    </row>
    <row r="11" spans="1:10" s="250" customFormat="1" ht="26.25" customHeight="1" x14ac:dyDescent="0.25">
      <c r="A11" s="243"/>
      <c r="B11" s="244"/>
      <c r="C11" s="245"/>
      <c r="D11" s="244"/>
      <c r="E11" s="246" t="s">
        <v>9</v>
      </c>
      <c r="F11" s="247" t="s">
        <v>226</v>
      </c>
      <c r="G11" s="330"/>
      <c r="H11" s="333"/>
      <c r="I11" s="199">
        <f t="shared" ref="I11" si="4">G11-H11</f>
        <v>0</v>
      </c>
      <c r="J11" s="200" t="str">
        <f t="shared" ref="J11" si="5">IF(H11=0,"-    ",I11/H11)</f>
        <v xml:space="preserve">-    </v>
      </c>
    </row>
    <row r="12" spans="1:10" s="250" customFormat="1" ht="26.25" customHeight="1" x14ac:dyDescent="0.25">
      <c r="A12" s="243"/>
      <c r="B12" s="244"/>
      <c r="C12" s="245"/>
      <c r="D12" s="244"/>
      <c r="E12" s="246" t="s">
        <v>10</v>
      </c>
      <c r="F12" s="247" t="s">
        <v>227</v>
      </c>
      <c r="G12" s="330"/>
      <c r="H12" s="333"/>
      <c r="I12" s="199">
        <f t="shared" ref="I12" si="6">G12-H12</f>
        <v>0</v>
      </c>
      <c r="J12" s="200" t="str">
        <f t="shared" ref="J12" si="7">IF(H12=0,"-    ",I12/H12)</f>
        <v xml:space="preserve">-    </v>
      </c>
    </row>
    <row r="13" spans="1:10" s="250" customFormat="1" ht="26.25" customHeight="1" x14ac:dyDescent="0.25">
      <c r="A13" s="243"/>
      <c r="B13" s="244"/>
      <c r="C13" s="245"/>
      <c r="D13" s="244"/>
      <c r="E13" s="246" t="s">
        <v>11</v>
      </c>
      <c r="F13" s="247" t="s">
        <v>269</v>
      </c>
      <c r="G13" s="330"/>
      <c r="H13" s="333"/>
      <c r="I13" s="199">
        <f t="shared" ref="I13" si="8">G13-H13</f>
        <v>0</v>
      </c>
      <c r="J13" s="200" t="str">
        <f t="shared" ref="J13" si="9">IF(H13=0,"-    ",I13/H13)</f>
        <v xml:space="preserve">-    </v>
      </c>
    </row>
    <row r="14" spans="1:10" s="250" customFormat="1" ht="26.25" customHeight="1" x14ac:dyDescent="0.25">
      <c r="A14" s="243"/>
      <c r="B14" s="244"/>
      <c r="C14" s="245"/>
      <c r="D14" s="244"/>
      <c r="E14" s="246" t="s">
        <v>12</v>
      </c>
      <c r="F14" s="247" t="s">
        <v>270</v>
      </c>
      <c r="G14" s="330"/>
      <c r="H14" s="333"/>
      <c r="I14" s="248">
        <f t="shared" si="0"/>
        <v>0</v>
      </c>
      <c r="J14" s="249" t="str">
        <f t="shared" si="1"/>
        <v xml:space="preserve">-    </v>
      </c>
    </row>
    <row r="15" spans="1:10" s="250" customFormat="1" ht="26.25" customHeight="1" x14ac:dyDescent="0.25">
      <c r="A15" s="243"/>
      <c r="B15" s="244"/>
      <c r="C15" s="245"/>
      <c r="D15" s="244"/>
      <c r="E15" s="246" t="s">
        <v>22</v>
      </c>
      <c r="F15" s="247" t="s">
        <v>271</v>
      </c>
      <c r="G15" s="331" t="s">
        <v>296</v>
      </c>
      <c r="H15" s="333"/>
      <c r="I15" s="199">
        <f t="shared" ref="I15" si="10">G15-H15</f>
        <v>54716</v>
      </c>
      <c r="J15" s="200" t="str">
        <f t="shared" ref="J15" si="11">IF(H15=0,"-    ",I15/H15)</f>
        <v xml:space="preserve">-    </v>
      </c>
    </row>
    <row r="16" spans="1:10" s="207" customFormat="1" ht="27" customHeight="1" x14ac:dyDescent="0.25">
      <c r="A16" s="205"/>
      <c r="B16" s="196"/>
      <c r="C16" s="193"/>
      <c r="D16" s="196" t="s">
        <v>58</v>
      </c>
      <c r="E16" s="193" t="s">
        <v>114</v>
      </c>
      <c r="F16" s="206"/>
      <c r="G16" s="326">
        <f>SUM(G17:G20)</f>
        <v>0</v>
      </c>
      <c r="H16" s="326">
        <f>SUM(H17:H20)</f>
        <v>0</v>
      </c>
      <c r="I16" s="199">
        <f t="shared" si="0"/>
        <v>0</v>
      </c>
      <c r="J16" s="200" t="str">
        <f t="shared" si="1"/>
        <v xml:space="preserve">-    </v>
      </c>
    </row>
    <row r="17" spans="1:10" s="207" customFormat="1" ht="27" customHeight="1" x14ac:dyDescent="0.25">
      <c r="A17" s="205"/>
      <c r="B17" s="196"/>
      <c r="C17" s="193"/>
      <c r="D17" s="193"/>
      <c r="E17" s="208" t="s">
        <v>7</v>
      </c>
      <c r="F17" s="134" t="s">
        <v>115</v>
      </c>
      <c r="G17" s="198"/>
      <c r="H17" s="326"/>
      <c r="I17" s="209">
        <f t="shared" si="0"/>
        <v>0</v>
      </c>
      <c r="J17" s="210" t="str">
        <f t="shared" si="1"/>
        <v xml:space="preserve">-    </v>
      </c>
    </row>
    <row r="18" spans="1:10" s="207" customFormat="1" ht="27" customHeight="1" x14ac:dyDescent="0.25">
      <c r="A18" s="205"/>
      <c r="B18" s="196"/>
      <c r="C18" s="193"/>
      <c r="D18" s="193"/>
      <c r="E18" s="208" t="s">
        <v>9</v>
      </c>
      <c r="F18" s="134" t="s">
        <v>116</v>
      </c>
      <c r="G18" s="198"/>
      <c r="H18" s="326"/>
      <c r="I18" s="209">
        <f t="shared" si="0"/>
        <v>0</v>
      </c>
      <c r="J18" s="210" t="str">
        <f t="shared" si="1"/>
        <v xml:space="preserve">-    </v>
      </c>
    </row>
    <row r="19" spans="1:10" s="207" customFormat="1" ht="27" customHeight="1" x14ac:dyDescent="0.25">
      <c r="A19" s="205"/>
      <c r="B19" s="196"/>
      <c r="C19" s="193"/>
      <c r="D19" s="193"/>
      <c r="E19" s="208" t="s">
        <v>10</v>
      </c>
      <c r="F19" s="134" t="s">
        <v>190</v>
      </c>
      <c r="G19" s="198"/>
      <c r="H19" s="326"/>
      <c r="I19" s="209">
        <f t="shared" si="0"/>
        <v>0</v>
      </c>
      <c r="J19" s="210" t="str">
        <f t="shared" si="1"/>
        <v xml:space="preserve">-    </v>
      </c>
    </row>
    <row r="20" spans="1:10" s="207" customFormat="1" ht="27" customHeight="1" x14ac:dyDescent="0.25">
      <c r="A20" s="205"/>
      <c r="B20" s="196"/>
      <c r="C20" s="193"/>
      <c r="D20" s="193"/>
      <c r="E20" s="208" t="s">
        <v>11</v>
      </c>
      <c r="F20" s="134" t="s">
        <v>117</v>
      </c>
      <c r="G20" s="198"/>
      <c r="H20" s="326"/>
      <c r="I20" s="209">
        <f t="shared" si="0"/>
        <v>0</v>
      </c>
      <c r="J20" s="210" t="str">
        <f t="shared" si="1"/>
        <v xml:space="preserve">-    </v>
      </c>
    </row>
    <row r="21" spans="1:10" s="207" customFormat="1" ht="27" customHeight="1" x14ac:dyDescent="0.25">
      <c r="A21" s="205"/>
      <c r="B21" s="196"/>
      <c r="C21" s="193"/>
      <c r="D21" s="196" t="s">
        <v>103</v>
      </c>
      <c r="E21" s="193" t="s">
        <v>272</v>
      </c>
      <c r="F21" s="194"/>
      <c r="G21" s="198"/>
      <c r="H21" s="326"/>
      <c r="I21" s="199">
        <f t="shared" si="0"/>
        <v>0</v>
      </c>
      <c r="J21" s="200" t="str">
        <f t="shared" si="1"/>
        <v xml:space="preserve">-    </v>
      </c>
    </row>
    <row r="22" spans="1:10" s="213" customFormat="1" ht="27" customHeight="1" x14ac:dyDescent="0.25">
      <c r="A22" s="189"/>
      <c r="B22" s="190" t="s">
        <v>9</v>
      </c>
      <c r="C22" s="211" t="s">
        <v>214</v>
      </c>
      <c r="D22" s="211"/>
      <c r="E22" s="211"/>
      <c r="F22" s="212"/>
      <c r="G22" s="325">
        <f>-1249234.41-39059.9</f>
        <v>-1288294.3099999998</v>
      </c>
      <c r="H22" s="325">
        <v>-1558082.22</v>
      </c>
      <c r="I22" s="191">
        <f t="shared" ref="I22" si="12">G22-H22</f>
        <v>269787.91000000015</v>
      </c>
      <c r="J22" s="192">
        <f t="shared" ref="J22" si="13">IF(H22=0,"-    ",I22/H22)</f>
        <v>-0.17315383394850636</v>
      </c>
    </row>
    <row r="23" spans="1:10" s="213" customFormat="1" ht="27" customHeight="1" x14ac:dyDescent="0.25">
      <c r="A23" s="189"/>
      <c r="B23" s="190" t="s">
        <v>10</v>
      </c>
      <c r="C23" s="211" t="s">
        <v>215</v>
      </c>
      <c r="D23" s="211"/>
      <c r="E23" s="211"/>
      <c r="F23" s="212"/>
      <c r="G23" s="325">
        <v>970309.06</v>
      </c>
      <c r="H23" s="325">
        <v>318490.78999999998</v>
      </c>
      <c r="I23" s="191">
        <f t="shared" ref="I23" si="14">G23-H23</f>
        <v>651818.27</v>
      </c>
      <c r="J23" s="192">
        <f t="shared" ref="J23" si="15">IF(H23=0,"-    ",I23/H23)</f>
        <v>2.0465843611992676</v>
      </c>
    </row>
    <row r="24" spans="1:10" s="213" customFormat="1" ht="27" customHeight="1" x14ac:dyDescent="0.25">
      <c r="A24" s="214"/>
      <c r="B24" s="190" t="s">
        <v>11</v>
      </c>
      <c r="C24" s="211" t="s">
        <v>273</v>
      </c>
      <c r="D24" s="211"/>
      <c r="E24" s="211"/>
      <c r="F24" s="212"/>
      <c r="G24" s="325">
        <f>SUM(G25:G27)</f>
        <v>96500651.489999995</v>
      </c>
      <c r="H24" s="325">
        <f>SUM(H25:H27)</f>
        <v>97009197.209999993</v>
      </c>
      <c r="I24" s="191">
        <f t="shared" si="0"/>
        <v>-508545.71999999881</v>
      </c>
      <c r="J24" s="192">
        <f t="shared" si="1"/>
        <v>-5.2422423298600024E-3</v>
      </c>
    </row>
    <row r="25" spans="1:10" s="207" customFormat="1" ht="27" customHeight="1" x14ac:dyDescent="0.25">
      <c r="A25" s="205"/>
      <c r="B25" s="196"/>
      <c r="C25" s="193"/>
      <c r="D25" s="196" t="s">
        <v>17</v>
      </c>
      <c r="E25" s="193" t="s">
        <v>274</v>
      </c>
      <c r="F25" s="194"/>
      <c r="G25" s="326">
        <v>92491810</v>
      </c>
      <c r="H25" s="326">
        <v>92491810</v>
      </c>
      <c r="I25" s="199">
        <f t="shared" si="0"/>
        <v>0</v>
      </c>
      <c r="J25" s="200">
        <f t="shared" si="1"/>
        <v>0</v>
      </c>
    </row>
    <row r="26" spans="1:10" s="207" customFormat="1" ht="27" customHeight="1" x14ac:dyDescent="0.25">
      <c r="A26" s="205"/>
      <c r="B26" s="196"/>
      <c r="C26" s="193"/>
      <c r="D26" s="196" t="s">
        <v>18</v>
      </c>
      <c r="E26" s="193" t="s">
        <v>174</v>
      </c>
      <c r="F26" s="194"/>
      <c r="G26" s="326">
        <v>1772239.78</v>
      </c>
      <c r="H26" s="326">
        <v>1953601.22</v>
      </c>
      <c r="I26" s="199">
        <f t="shared" si="0"/>
        <v>-181361.43999999994</v>
      </c>
      <c r="J26" s="200">
        <f t="shared" si="1"/>
        <v>-9.2834421960485844E-2</v>
      </c>
    </row>
    <row r="27" spans="1:10" s="68" customFormat="1" ht="27" customHeight="1" x14ac:dyDescent="0.25">
      <c r="A27" s="129"/>
      <c r="B27" s="130"/>
      <c r="C27" s="131"/>
      <c r="D27" s="130" t="s">
        <v>58</v>
      </c>
      <c r="E27" s="131" t="s">
        <v>173</v>
      </c>
      <c r="F27" s="133"/>
      <c r="G27" s="327">
        <f>1730000+506601.71</f>
        <v>2236601.71</v>
      </c>
      <c r="H27" s="327">
        <v>2563785.9900000002</v>
      </c>
      <c r="I27" s="67">
        <f t="shared" si="0"/>
        <v>-327184.28000000026</v>
      </c>
      <c r="J27" s="81">
        <f t="shared" si="1"/>
        <v>-0.12761762536973698</v>
      </c>
    </row>
    <row r="28" spans="1:10" s="65" customFormat="1" ht="27" customHeight="1" x14ac:dyDescent="0.25">
      <c r="A28" s="135"/>
      <c r="B28" s="126" t="s">
        <v>12</v>
      </c>
      <c r="C28" s="127" t="s">
        <v>169</v>
      </c>
      <c r="D28" s="127"/>
      <c r="E28" s="127"/>
      <c r="F28" s="128"/>
      <c r="G28" s="328">
        <v>925479.96</v>
      </c>
      <c r="H28" s="328">
        <v>846890.83</v>
      </c>
      <c r="I28" s="70">
        <f t="shared" si="0"/>
        <v>78589.13</v>
      </c>
      <c r="J28" s="82">
        <f t="shared" si="1"/>
        <v>9.2797238104467383E-2</v>
      </c>
    </row>
    <row r="29" spans="1:10" s="65" customFormat="1" ht="27" customHeight="1" x14ac:dyDescent="0.25">
      <c r="A29" s="135"/>
      <c r="B29" s="126" t="s">
        <v>22</v>
      </c>
      <c r="C29" s="127" t="s">
        <v>275</v>
      </c>
      <c r="D29" s="127"/>
      <c r="E29" s="127"/>
      <c r="F29" s="128"/>
      <c r="G29" s="328">
        <v>2030302.93</v>
      </c>
      <c r="H29" s="328">
        <v>1951241.93</v>
      </c>
      <c r="I29" s="70">
        <f t="shared" si="0"/>
        <v>79061</v>
      </c>
      <c r="J29" s="82">
        <f t="shared" si="1"/>
        <v>4.0518296980221205E-2</v>
      </c>
    </row>
    <row r="30" spans="1:10" s="65" customFormat="1" ht="27" customHeight="1" x14ac:dyDescent="0.25">
      <c r="A30" s="135"/>
      <c r="B30" s="126" t="s">
        <v>24</v>
      </c>
      <c r="C30" s="127" t="s">
        <v>191</v>
      </c>
      <c r="D30" s="127"/>
      <c r="E30" s="127"/>
      <c r="F30" s="128"/>
      <c r="G30" s="328">
        <v>3165042.14</v>
      </c>
      <c r="H30" s="328">
        <v>2443657.81</v>
      </c>
      <c r="I30" s="70">
        <f t="shared" si="0"/>
        <v>721384.33000000007</v>
      </c>
      <c r="J30" s="82">
        <f t="shared" si="1"/>
        <v>0.295206770378378</v>
      </c>
    </row>
    <row r="31" spans="1:10" s="65" customFormat="1" ht="29.25" customHeight="1" x14ac:dyDescent="0.25">
      <c r="A31" s="189"/>
      <c r="B31" s="190" t="s">
        <v>25</v>
      </c>
      <c r="C31" s="258" t="s">
        <v>188</v>
      </c>
      <c r="D31" s="256"/>
      <c r="E31" s="256"/>
      <c r="F31" s="257"/>
      <c r="G31" s="325"/>
      <c r="H31" s="325"/>
      <c r="I31" s="191">
        <f t="shared" si="0"/>
        <v>0</v>
      </c>
      <c r="J31" s="192" t="str">
        <f t="shared" si="1"/>
        <v xml:space="preserve">-    </v>
      </c>
    </row>
    <row r="32" spans="1:10" s="65" customFormat="1" ht="27" customHeight="1" x14ac:dyDescent="0.25">
      <c r="A32" s="135"/>
      <c r="B32" s="126" t="s">
        <v>49</v>
      </c>
      <c r="C32" s="127" t="s">
        <v>118</v>
      </c>
      <c r="D32" s="127"/>
      <c r="E32" s="127"/>
      <c r="F32" s="128"/>
      <c r="G32" s="328">
        <v>149241.28</v>
      </c>
      <c r="H32" s="328">
        <v>81735.37</v>
      </c>
      <c r="I32" s="70">
        <f t="shared" si="0"/>
        <v>67505.91</v>
      </c>
      <c r="J32" s="82">
        <f t="shared" si="1"/>
        <v>0.82590817170094177</v>
      </c>
    </row>
    <row r="33" spans="1:10" s="65" customFormat="1" ht="27" customHeight="1" x14ac:dyDescent="0.25">
      <c r="A33" s="136"/>
      <c r="B33" s="383" t="s">
        <v>153</v>
      </c>
      <c r="C33" s="383"/>
      <c r="D33" s="383"/>
      <c r="E33" s="383"/>
      <c r="F33" s="384"/>
      <c r="G33" s="324">
        <f>G7+G22+G23+G24+SUM(G28:G32)</f>
        <v>191825713.69999999</v>
      </c>
      <c r="H33" s="324">
        <f>H7+H22+H23+H24+SUM(H28:H32)</f>
        <v>191289765.69999999</v>
      </c>
      <c r="I33" s="87">
        <f t="shared" si="0"/>
        <v>535948</v>
      </c>
      <c r="J33" s="94">
        <f t="shared" si="1"/>
        <v>2.801759927086366E-3</v>
      </c>
    </row>
    <row r="34" spans="1:10" s="68" customFormat="1" ht="9" customHeight="1" x14ac:dyDescent="0.25">
      <c r="A34" s="137"/>
      <c r="B34" s="130"/>
      <c r="C34" s="131"/>
      <c r="D34" s="131"/>
      <c r="E34" s="131"/>
      <c r="F34" s="132"/>
      <c r="G34" s="66"/>
      <c r="H34" s="66"/>
      <c r="I34" s="67"/>
      <c r="J34" s="81"/>
    </row>
    <row r="35" spans="1:10" s="65" customFormat="1" ht="27" customHeight="1" x14ac:dyDescent="0.25">
      <c r="A35" s="125" t="s">
        <v>27</v>
      </c>
      <c r="B35" s="138" t="s">
        <v>101</v>
      </c>
      <c r="C35" s="139"/>
      <c r="D35" s="139"/>
      <c r="E35" s="139"/>
      <c r="F35" s="140"/>
      <c r="G35" s="69"/>
      <c r="H35" s="69"/>
      <c r="I35" s="70"/>
      <c r="J35" s="82"/>
    </row>
    <row r="36" spans="1:10" s="65" customFormat="1" ht="27" customHeight="1" x14ac:dyDescent="0.25">
      <c r="A36" s="135"/>
      <c r="B36" s="126" t="s">
        <v>7</v>
      </c>
      <c r="C36" s="127" t="s">
        <v>102</v>
      </c>
      <c r="D36" s="141"/>
      <c r="E36" s="127"/>
      <c r="F36" s="128"/>
      <c r="G36" s="328">
        <f>SUM(G37:G38)</f>
        <v>40523433.859999999</v>
      </c>
      <c r="H36" s="328">
        <f>SUM(H37:H38)</f>
        <v>40070806.07</v>
      </c>
      <c r="I36" s="70">
        <f t="shared" si="0"/>
        <v>452627.78999999911</v>
      </c>
      <c r="J36" s="82">
        <f t="shared" si="1"/>
        <v>1.1295699647501479E-2</v>
      </c>
    </row>
    <row r="37" spans="1:10" s="68" customFormat="1" ht="27" customHeight="1" x14ac:dyDescent="0.25">
      <c r="A37" s="129"/>
      <c r="B37" s="130"/>
      <c r="C37" s="131"/>
      <c r="D37" s="130" t="s">
        <v>17</v>
      </c>
      <c r="E37" s="131" t="s">
        <v>119</v>
      </c>
      <c r="F37" s="132"/>
      <c r="G37" s="327">
        <v>40223836.32</v>
      </c>
      <c r="H37" s="327">
        <v>39673720.25</v>
      </c>
      <c r="I37" s="67">
        <f t="shared" si="0"/>
        <v>550116.0700000003</v>
      </c>
      <c r="J37" s="81">
        <f t="shared" si="1"/>
        <v>1.3866006679824797E-2</v>
      </c>
    </row>
    <row r="38" spans="1:10" s="68" customFormat="1" ht="27" customHeight="1" x14ac:dyDescent="0.25">
      <c r="A38" s="129"/>
      <c r="B38" s="130"/>
      <c r="C38" s="131"/>
      <c r="D38" s="130" t="s">
        <v>18</v>
      </c>
      <c r="E38" s="131" t="s">
        <v>120</v>
      </c>
      <c r="F38" s="132"/>
      <c r="G38" s="327">
        <v>299597.53999999998</v>
      </c>
      <c r="H38" s="327">
        <v>397085.82</v>
      </c>
      <c r="I38" s="67">
        <f t="shared" si="0"/>
        <v>-97488.280000000028</v>
      </c>
      <c r="J38" s="81">
        <f t="shared" si="1"/>
        <v>-0.24550934606529146</v>
      </c>
    </row>
    <row r="39" spans="1:10" s="65" customFormat="1" ht="27" customHeight="1" x14ac:dyDescent="0.25">
      <c r="A39" s="135"/>
      <c r="B39" s="126" t="s">
        <v>9</v>
      </c>
      <c r="C39" s="127" t="s">
        <v>276</v>
      </c>
      <c r="D39" s="141"/>
      <c r="E39" s="127"/>
      <c r="F39" s="128"/>
      <c r="G39" s="328">
        <f>SUM(G40:G56)</f>
        <v>2097323.41</v>
      </c>
      <c r="H39" s="328">
        <f>SUM(H40:H56)</f>
        <v>2042648.1599999997</v>
      </c>
      <c r="I39" s="70">
        <f t="shared" si="0"/>
        <v>54675.250000000466</v>
      </c>
      <c r="J39" s="82">
        <f t="shared" si="1"/>
        <v>2.6766846621299908E-2</v>
      </c>
    </row>
    <row r="40" spans="1:10" s="68" customFormat="1" ht="27" customHeight="1" x14ac:dyDescent="0.25">
      <c r="A40" s="137"/>
      <c r="B40" s="130"/>
      <c r="C40" s="131"/>
      <c r="D40" s="130" t="s">
        <v>17</v>
      </c>
      <c r="E40" s="131" t="s">
        <v>192</v>
      </c>
      <c r="F40" s="132"/>
      <c r="G40" s="327"/>
      <c r="H40" s="327"/>
      <c r="I40" s="67">
        <f t="shared" si="0"/>
        <v>0</v>
      </c>
      <c r="J40" s="81" t="str">
        <f t="shared" si="1"/>
        <v xml:space="preserve">-    </v>
      </c>
    </row>
    <row r="41" spans="1:10" s="68" customFormat="1" ht="27" customHeight="1" x14ac:dyDescent="0.25">
      <c r="A41" s="137"/>
      <c r="B41" s="130"/>
      <c r="C41" s="131"/>
      <c r="D41" s="130" t="s">
        <v>18</v>
      </c>
      <c r="E41" s="131" t="s">
        <v>193</v>
      </c>
      <c r="F41" s="132"/>
      <c r="G41" s="327"/>
      <c r="H41" s="327"/>
      <c r="I41" s="67">
        <f t="shared" si="0"/>
        <v>0</v>
      </c>
      <c r="J41" s="81" t="str">
        <f t="shared" si="1"/>
        <v xml:space="preserve">-    </v>
      </c>
    </row>
    <row r="42" spans="1:10" s="68" customFormat="1" ht="27" customHeight="1" x14ac:dyDescent="0.25">
      <c r="A42" s="137"/>
      <c r="B42" s="130"/>
      <c r="C42" s="142"/>
      <c r="D42" s="196" t="s">
        <v>58</v>
      </c>
      <c r="E42" s="193" t="s">
        <v>244</v>
      </c>
      <c r="F42" s="194"/>
      <c r="G42" s="327"/>
      <c r="H42" s="327"/>
      <c r="I42" s="67">
        <f t="shared" si="0"/>
        <v>0</v>
      </c>
      <c r="J42" s="81" t="str">
        <f t="shared" si="1"/>
        <v xml:space="preserve">-    </v>
      </c>
    </row>
    <row r="43" spans="1:10" s="68" customFormat="1" ht="27" customHeight="1" x14ac:dyDescent="0.25">
      <c r="A43" s="137"/>
      <c r="B43" s="130"/>
      <c r="C43" s="142"/>
      <c r="D43" s="196" t="s">
        <v>103</v>
      </c>
      <c r="E43" s="193" t="s">
        <v>248</v>
      </c>
      <c r="F43" s="194"/>
      <c r="G43" s="327"/>
      <c r="H43" s="327"/>
      <c r="I43" s="67">
        <f t="shared" si="0"/>
        <v>0</v>
      </c>
      <c r="J43" s="81" t="str">
        <f t="shared" si="1"/>
        <v xml:space="preserve">-    </v>
      </c>
    </row>
    <row r="44" spans="1:10" s="68" customFormat="1" ht="27" customHeight="1" x14ac:dyDescent="0.25">
      <c r="A44" s="137"/>
      <c r="B44" s="130"/>
      <c r="C44" s="142"/>
      <c r="D44" s="196" t="s">
        <v>105</v>
      </c>
      <c r="E44" s="193" t="s">
        <v>247</v>
      </c>
      <c r="F44" s="194"/>
      <c r="G44" s="327"/>
      <c r="H44" s="327"/>
      <c r="I44" s="67">
        <f t="shared" si="0"/>
        <v>0</v>
      </c>
      <c r="J44" s="81" t="str">
        <f t="shared" si="1"/>
        <v xml:space="preserve">-    </v>
      </c>
    </row>
    <row r="45" spans="1:10" s="68" customFormat="1" ht="27" customHeight="1" x14ac:dyDescent="0.25">
      <c r="A45" s="195"/>
      <c r="B45" s="196"/>
      <c r="C45" s="197"/>
      <c r="D45" s="196" t="s">
        <v>121</v>
      </c>
      <c r="E45" s="193" t="s">
        <v>246</v>
      </c>
      <c r="F45" s="194"/>
      <c r="G45" s="326"/>
      <c r="H45" s="326"/>
      <c r="I45" s="199">
        <f t="shared" si="0"/>
        <v>0</v>
      </c>
      <c r="J45" s="200" t="str">
        <f t="shared" si="1"/>
        <v xml:space="preserve">-    </v>
      </c>
    </row>
    <row r="46" spans="1:10" s="68" customFormat="1" ht="27" customHeight="1" x14ac:dyDescent="0.25">
      <c r="A46" s="137"/>
      <c r="B46" s="130"/>
      <c r="C46" s="142"/>
      <c r="D46" s="196" t="s">
        <v>122</v>
      </c>
      <c r="E46" s="193" t="s">
        <v>245</v>
      </c>
      <c r="F46" s="194"/>
      <c r="G46" s="327"/>
      <c r="H46" s="327"/>
      <c r="I46" s="67">
        <f t="shared" si="0"/>
        <v>0</v>
      </c>
      <c r="J46" s="81" t="str">
        <f t="shared" si="1"/>
        <v xml:space="preserve">-    </v>
      </c>
    </row>
    <row r="47" spans="1:10" s="68" customFormat="1" ht="27" customHeight="1" x14ac:dyDescent="0.25">
      <c r="A47" s="137"/>
      <c r="B47" s="130"/>
      <c r="C47" s="142"/>
      <c r="D47" s="196" t="s">
        <v>123</v>
      </c>
      <c r="E47" s="193" t="s">
        <v>241</v>
      </c>
      <c r="F47" s="194"/>
      <c r="G47" s="327"/>
      <c r="H47" s="327"/>
      <c r="I47" s="191">
        <f t="shared" ref="I47:I49" si="16">G47-H47</f>
        <v>0</v>
      </c>
      <c r="J47" s="192" t="str">
        <f t="shared" ref="J47:J49" si="17">IF(H47=0,"-    ",I47/H47)</f>
        <v xml:space="preserve">-    </v>
      </c>
    </row>
    <row r="48" spans="1:10" s="68" customFormat="1" ht="27" customHeight="1" x14ac:dyDescent="0.25">
      <c r="A48" s="137"/>
      <c r="B48" s="130"/>
      <c r="C48" s="142"/>
      <c r="D48" s="196" t="s">
        <v>124</v>
      </c>
      <c r="E48" s="193" t="s">
        <v>229</v>
      </c>
      <c r="F48" s="194"/>
      <c r="G48" s="327"/>
      <c r="H48" s="327"/>
      <c r="I48" s="191">
        <f t="shared" si="16"/>
        <v>0</v>
      </c>
      <c r="J48" s="192" t="str">
        <f t="shared" si="17"/>
        <v xml:space="preserve">-    </v>
      </c>
    </row>
    <row r="49" spans="1:12" s="68" customFormat="1" ht="27" customHeight="1" x14ac:dyDescent="0.25">
      <c r="A49" s="137"/>
      <c r="B49" s="130"/>
      <c r="C49" s="142"/>
      <c r="D49" s="196" t="s">
        <v>125</v>
      </c>
      <c r="E49" s="193" t="s">
        <v>230</v>
      </c>
      <c r="F49" s="194"/>
      <c r="G49" s="327"/>
      <c r="H49" s="327"/>
      <c r="I49" s="191">
        <f t="shared" si="16"/>
        <v>0</v>
      </c>
      <c r="J49" s="192" t="str">
        <f t="shared" si="17"/>
        <v xml:space="preserve">-    </v>
      </c>
    </row>
    <row r="50" spans="1:12" s="68" customFormat="1" ht="27" customHeight="1" x14ac:dyDescent="0.25">
      <c r="A50" s="137"/>
      <c r="B50" s="130"/>
      <c r="C50" s="142"/>
      <c r="D50" s="196" t="s">
        <v>126</v>
      </c>
      <c r="E50" s="193" t="s">
        <v>231</v>
      </c>
      <c r="F50" s="194"/>
      <c r="G50" s="327"/>
      <c r="H50" s="327"/>
      <c r="I50" s="67">
        <f t="shared" si="0"/>
        <v>0</v>
      </c>
      <c r="J50" s="81" t="str">
        <f t="shared" si="1"/>
        <v xml:space="preserve">-    </v>
      </c>
    </row>
    <row r="51" spans="1:12" s="68" customFormat="1" ht="27" customHeight="1" x14ac:dyDescent="0.25">
      <c r="A51" s="137"/>
      <c r="B51" s="130"/>
      <c r="C51" s="142"/>
      <c r="D51" s="196" t="s">
        <v>232</v>
      </c>
      <c r="E51" s="193" t="s">
        <v>233</v>
      </c>
      <c r="F51" s="194"/>
      <c r="G51" s="327">
        <v>492.44</v>
      </c>
      <c r="H51" s="327">
        <v>1715.39</v>
      </c>
      <c r="I51" s="67">
        <f t="shared" si="0"/>
        <v>-1222.95</v>
      </c>
      <c r="J51" s="81">
        <f t="shared" si="1"/>
        <v>-0.71292825538215798</v>
      </c>
    </row>
    <row r="52" spans="1:12" s="68" customFormat="1" ht="27" customHeight="1" x14ac:dyDescent="0.25">
      <c r="A52" s="137"/>
      <c r="B52" s="130"/>
      <c r="C52" s="142"/>
      <c r="D52" s="196" t="s">
        <v>234</v>
      </c>
      <c r="E52" s="193" t="s">
        <v>235</v>
      </c>
      <c r="F52" s="194"/>
      <c r="G52" s="327">
        <v>1518053.3</v>
      </c>
      <c r="H52" s="327">
        <v>1731893.72</v>
      </c>
      <c r="I52" s="191">
        <f t="shared" ref="I52:I53" si="18">G52-H52</f>
        <v>-213840.41999999993</v>
      </c>
      <c r="J52" s="192">
        <f t="shared" ref="J52:J53" si="19">IF(H52=0,"-    ",I52/H52)</f>
        <v>-0.12347202229014372</v>
      </c>
    </row>
    <row r="53" spans="1:12" s="68" customFormat="1" ht="27" customHeight="1" x14ac:dyDescent="0.25">
      <c r="A53" s="137"/>
      <c r="B53" s="130"/>
      <c r="C53" s="142"/>
      <c r="D53" s="196" t="s">
        <v>236</v>
      </c>
      <c r="E53" s="193" t="s">
        <v>237</v>
      </c>
      <c r="F53" s="194"/>
      <c r="G53" s="327">
        <v>1580.94</v>
      </c>
      <c r="H53" s="327">
        <v>628.51</v>
      </c>
      <c r="I53" s="191">
        <f t="shared" si="18"/>
        <v>952.43000000000006</v>
      </c>
      <c r="J53" s="192">
        <f t="shared" si="19"/>
        <v>1.5153776391783744</v>
      </c>
    </row>
    <row r="54" spans="1:12" s="68" customFormat="1" ht="27" customHeight="1" x14ac:dyDescent="0.25">
      <c r="A54" s="137"/>
      <c r="B54" s="143"/>
      <c r="C54" s="144"/>
      <c r="D54" s="196" t="s">
        <v>238</v>
      </c>
      <c r="E54" s="251" t="s">
        <v>277</v>
      </c>
      <c r="F54" s="206"/>
      <c r="G54" s="327">
        <v>261496.02</v>
      </c>
      <c r="H54" s="327">
        <v>52944.41</v>
      </c>
      <c r="I54" s="67">
        <f t="shared" si="0"/>
        <v>208551.61</v>
      </c>
      <c r="J54" s="81">
        <f t="shared" si="1"/>
        <v>3.9390675993934008</v>
      </c>
      <c r="L54" s="71"/>
    </row>
    <row r="55" spans="1:12" s="68" customFormat="1" ht="27" customHeight="1" x14ac:dyDescent="0.25">
      <c r="A55" s="137"/>
      <c r="B55" s="143"/>
      <c r="C55" s="144"/>
      <c r="D55" s="196" t="s">
        <v>239</v>
      </c>
      <c r="E55" s="251" t="s">
        <v>242</v>
      </c>
      <c r="F55" s="206"/>
      <c r="G55" s="327">
        <v>315700.71000000002</v>
      </c>
      <c r="H55" s="327">
        <v>255466.13</v>
      </c>
      <c r="I55" s="191">
        <f t="shared" ref="I55:I60" si="20">G55-H55</f>
        <v>60234.580000000016</v>
      </c>
      <c r="J55" s="192">
        <f t="shared" ref="J55:J60" si="21">IF(H55=0,"-    ",I55/H55)</f>
        <v>0.23578303707031542</v>
      </c>
      <c r="L55" s="71"/>
    </row>
    <row r="56" spans="1:12" s="68" customFormat="1" ht="27" customHeight="1" x14ac:dyDescent="0.25">
      <c r="A56" s="137"/>
      <c r="B56" s="143"/>
      <c r="C56" s="144"/>
      <c r="D56" s="196" t="s">
        <v>240</v>
      </c>
      <c r="E56" s="251" t="s">
        <v>243</v>
      </c>
      <c r="F56" s="206"/>
      <c r="G56" s="327"/>
      <c r="H56" s="327"/>
      <c r="I56" s="191">
        <f t="shared" si="20"/>
        <v>0</v>
      </c>
      <c r="J56" s="192" t="str">
        <f t="shared" si="21"/>
        <v xml:space="preserve">-    </v>
      </c>
      <c r="L56" s="71"/>
    </row>
    <row r="57" spans="1:12" s="68" customFormat="1" ht="27" customHeight="1" x14ac:dyDescent="0.25">
      <c r="A57" s="137"/>
      <c r="B57" s="126" t="s">
        <v>10</v>
      </c>
      <c r="C57" s="127" t="s">
        <v>194</v>
      </c>
      <c r="D57" s="228"/>
      <c r="E57" s="227"/>
      <c r="F57" s="229"/>
      <c r="G57" s="328">
        <f>SUM(G58:G60)</f>
        <v>27328354.030000001</v>
      </c>
      <c r="H57" s="328">
        <f>SUM(H58:H60)</f>
        <v>27750350.460000001</v>
      </c>
      <c r="I57" s="191">
        <f t="shared" si="20"/>
        <v>-421996.4299999997</v>
      </c>
      <c r="J57" s="192">
        <f t="shared" si="21"/>
        <v>-1.5206886507911861E-2</v>
      </c>
      <c r="L57" s="71"/>
    </row>
    <row r="58" spans="1:12" s="207" customFormat="1" ht="27" customHeight="1" x14ac:dyDescent="0.25">
      <c r="A58" s="195"/>
      <c r="B58" s="190"/>
      <c r="C58" s="211"/>
      <c r="D58" s="196" t="s">
        <v>17</v>
      </c>
      <c r="E58" s="251" t="s">
        <v>278</v>
      </c>
      <c r="F58" s="252"/>
      <c r="G58" s="326">
        <v>26198438.25</v>
      </c>
      <c r="H58" s="326">
        <v>26587053.23</v>
      </c>
      <c r="I58" s="191">
        <f t="shared" si="20"/>
        <v>-388614.98000000045</v>
      </c>
      <c r="J58" s="192">
        <f t="shared" si="21"/>
        <v>-1.4616699964383395E-2</v>
      </c>
      <c r="L58" s="253"/>
    </row>
    <row r="59" spans="1:12" s="207" customFormat="1" ht="27" customHeight="1" x14ac:dyDescent="0.25">
      <c r="A59" s="195"/>
      <c r="B59" s="254"/>
      <c r="C59" s="196"/>
      <c r="D59" s="196" t="s">
        <v>18</v>
      </c>
      <c r="E59" s="251" t="s">
        <v>249</v>
      </c>
      <c r="F59" s="252"/>
      <c r="G59" s="326">
        <v>1087104.17</v>
      </c>
      <c r="H59" s="326">
        <v>1126777.4099999999</v>
      </c>
      <c r="I59" s="191">
        <f t="shared" si="20"/>
        <v>-39673.239999999991</v>
      </c>
      <c r="J59" s="192">
        <f t="shared" si="21"/>
        <v>-3.520947406994962E-2</v>
      </c>
      <c r="L59" s="253"/>
    </row>
    <row r="60" spans="1:12" s="207" customFormat="1" ht="27" customHeight="1" x14ac:dyDescent="0.25">
      <c r="A60" s="195"/>
      <c r="B60" s="254"/>
      <c r="C60" s="196"/>
      <c r="D60" s="196" t="s">
        <v>58</v>
      </c>
      <c r="E60" s="251" t="s">
        <v>250</v>
      </c>
      <c r="F60" s="252"/>
      <c r="G60" s="326">
        <v>42811.61</v>
      </c>
      <c r="H60" s="326">
        <v>36519.82</v>
      </c>
      <c r="I60" s="191">
        <f t="shared" si="20"/>
        <v>6291.7900000000009</v>
      </c>
      <c r="J60" s="192">
        <f t="shared" si="21"/>
        <v>0.17228425550837875</v>
      </c>
      <c r="L60" s="253"/>
    </row>
    <row r="61" spans="1:12" s="207" customFormat="1" ht="27" customHeight="1" x14ac:dyDescent="0.25">
      <c r="A61" s="195"/>
      <c r="B61" s="190" t="s">
        <v>11</v>
      </c>
      <c r="C61" s="201" t="s">
        <v>251</v>
      </c>
      <c r="D61" s="196"/>
      <c r="E61" s="215"/>
      <c r="F61" s="203"/>
      <c r="G61" s="326">
        <v>5076784.7300000004</v>
      </c>
      <c r="H61" s="326">
        <v>4668970.05</v>
      </c>
      <c r="I61" s="191">
        <f t="shared" ref="I61" si="22">G61-H61</f>
        <v>407814.68000000063</v>
      </c>
      <c r="J61" s="192">
        <f t="shared" ref="J61" si="23">IF(H61=0,"-    ",I61/H61)</f>
        <v>8.7345747698681558E-2</v>
      </c>
      <c r="L61" s="253"/>
    </row>
    <row r="62" spans="1:12" s="65" customFormat="1" ht="27" customHeight="1" x14ac:dyDescent="0.25">
      <c r="A62" s="195"/>
      <c r="B62" s="126" t="s">
        <v>12</v>
      </c>
      <c r="C62" s="145" t="s">
        <v>183</v>
      </c>
      <c r="D62" s="126"/>
      <c r="E62" s="227"/>
      <c r="F62" s="229"/>
      <c r="G62" s="328">
        <v>1639979.37</v>
      </c>
      <c r="H62" s="328">
        <v>1414532.1</v>
      </c>
      <c r="I62" s="70">
        <f t="shared" si="0"/>
        <v>225447.27000000002</v>
      </c>
      <c r="J62" s="82">
        <f t="shared" si="1"/>
        <v>0.15937939478361784</v>
      </c>
    </row>
    <row r="63" spans="1:12" s="65" customFormat="1" ht="27" customHeight="1" x14ac:dyDescent="0.25">
      <c r="A63" s="195"/>
      <c r="B63" s="126" t="s">
        <v>22</v>
      </c>
      <c r="C63" s="145" t="s">
        <v>128</v>
      </c>
      <c r="D63" s="139"/>
      <c r="E63" s="145"/>
      <c r="F63" s="146"/>
      <c r="G63" s="328">
        <f>SUM(G64:G68)</f>
        <v>101156164.33000001</v>
      </c>
      <c r="H63" s="328">
        <f>SUM(H64:H68)</f>
        <v>102156517.75</v>
      </c>
      <c r="I63" s="70">
        <f t="shared" si="0"/>
        <v>-1000353.4199999869</v>
      </c>
      <c r="J63" s="82">
        <f t="shared" si="1"/>
        <v>-9.7923602138443762E-3</v>
      </c>
    </row>
    <row r="64" spans="1:12" s="68" customFormat="1" ht="27" customHeight="1" x14ac:dyDescent="0.25">
      <c r="A64" s="137"/>
      <c r="B64" s="130"/>
      <c r="C64" s="147"/>
      <c r="D64" s="130" t="s">
        <v>17</v>
      </c>
      <c r="E64" s="131" t="s">
        <v>129</v>
      </c>
      <c r="F64" s="148"/>
      <c r="G64" s="327">
        <f>41608861.15+4879500.41+30501</f>
        <v>46518862.560000002</v>
      </c>
      <c r="H64" s="327">
        <v>47167223.07</v>
      </c>
      <c r="I64" s="67">
        <f t="shared" si="0"/>
        <v>-648360.50999999791</v>
      </c>
      <c r="J64" s="81">
        <f t="shared" si="1"/>
        <v>-1.374599706745038E-2</v>
      </c>
    </row>
    <row r="65" spans="1:10" s="68" customFormat="1" ht="27" customHeight="1" x14ac:dyDescent="0.25">
      <c r="A65" s="137"/>
      <c r="B65" s="130"/>
      <c r="C65" s="147"/>
      <c r="D65" s="130" t="s">
        <v>18</v>
      </c>
      <c r="E65" s="131" t="s">
        <v>130</v>
      </c>
      <c r="F65" s="148"/>
      <c r="G65" s="327">
        <v>2064762.54</v>
      </c>
      <c r="H65" s="327">
        <v>2136166.5299999998</v>
      </c>
      <c r="I65" s="67">
        <f t="shared" si="0"/>
        <v>-71403.989999999758</v>
      </c>
      <c r="J65" s="81">
        <f t="shared" si="1"/>
        <v>-3.3426228244480438E-2</v>
      </c>
    </row>
    <row r="66" spans="1:10" s="68" customFormat="1" ht="27" customHeight="1" x14ac:dyDescent="0.25">
      <c r="A66" s="137"/>
      <c r="B66" s="130"/>
      <c r="C66" s="147"/>
      <c r="D66" s="130" t="s">
        <v>58</v>
      </c>
      <c r="E66" s="131" t="s">
        <v>131</v>
      </c>
      <c r="F66" s="148"/>
      <c r="G66" s="327">
        <v>38778738.450000003</v>
      </c>
      <c r="H66" s="327">
        <v>39006974.590000004</v>
      </c>
      <c r="I66" s="67">
        <f t="shared" si="0"/>
        <v>-228236.1400000006</v>
      </c>
      <c r="J66" s="81">
        <f t="shared" si="1"/>
        <v>-5.8511623215842072E-3</v>
      </c>
    </row>
    <row r="67" spans="1:10" s="68" customFormat="1" ht="27" customHeight="1" x14ac:dyDescent="0.25">
      <c r="A67" s="137"/>
      <c r="B67" s="130"/>
      <c r="C67" s="147"/>
      <c r="D67" s="130" t="s">
        <v>103</v>
      </c>
      <c r="E67" s="131" t="s">
        <v>132</v>
      </c>
      <c r="F67" s="148"/>
      <c r="G67" s="327">
        <f>384130.31+895381.02-30501</f>
        <v>1249010.33</v>
      </c>
      <c r="H67" s="327">
        <v>1250555.6000000001</v>
      </c>
      <c r="I67" s="67">
        <f t="shared" si="0"/>
        <v>-1545.2700000000186</v>
      </c>
      <c r="J67" s="81">
        <f t="shared" si="1"/>
        <v>-1.2356667708337146E-3</v>
      </c>
    </row>
    <row r="68" spans="1:10" s="68" customFormat="1" ht="27" customHeight="1" x14ac:dyDescent="0.25">
      <c r="A68" s="137"/>
      <c r="B68" s="130"/>
      <c r="C68" s="147"/>
      <c r="D68" s="130" t="s">
        <v>105</v>
      </c>
      <c r="E68" s="131" t="s">
        <v>133</v>
      </c>
      <c r="F68" s="148"/>
      <c r="G68" s="327">
        <f>7229567.39+5315223.06</f>
        <v>12544790.449999999</v>
      </c>
      <c r="H68" s="327">
        <v>12595597.960000001</v>
      </c>
      <c r="I68" s="67">
        <f t="shared" si="0"/>
        <v>-50807.510000001639</v>
      </c>
      <c r="J68" s="81">
        <f t="shared" si="1"/>
        <v>-4.0337513281506511E-3</v>
      </c>
    </row>
    <row r="69" spans="1:10" s="68" customFormat="1" ht="27" customHeight="1" x14ac:dyDescent="0.25">
      <c r="A69" s="137"/>
      <c r="B69" s="126" t="s">
        <v>24</v>
      </c>
      <c r="C69" s="145" t="s">
        <v>104</v>
      </c>
      <c r="D69" s="230"/>
      <c r="E69" s="227"/>
      <c r="F69" s="229"/>
      <c r="G69" s="327">
        <v>1487909.03</v>
      </c>
      <c r="H69" s="327">
        <v>1128743.02</v>
      </c>
      <c r="I69" s="191">
        <f t="shared" ref="I69" si="24">G69-H69</f>
        <v>359166.01</v>
      </c>
      <c r="J69" s="192">
        <f t="shared" ref="J69" si="25">IF(H69=0,"-    ",I69/H69)</f>
        <v>0.31819998319901016</v>
      </c>
    </row>
    <row r="70" spans="1:10" s="65" customFormat="1" ht="27" customHeight="1" x14ac:dyDescent="0.25">
      <c r="A70" s="137"/>
      <c r="B70" s="126" t="s">
        <v>25</v>
      </c>
      <c r="C70" s="145" t="s">
        <v>134</v>
      </c>
      <c r="D70" s="139"/>
      <c r="E70" s="145"/>
      <c r="F70" s="146"/>
      <c r="G70" s="328">
        <f>SUM(G71:G73)</f>
        <v>3172845.25</v>
      </c>
      <c r="H70" s="328">
        <f>SUM(H71:H73)</f>
        <v>2546291.42</v>
      </c>
      <c r="I70" s="70">
        <f t="shared" si="0"/>
        <v>626553.83000000007</v>
      </c>
      <c r="J70" s="82">
        <f t="shared" si="1"/>
        <v>0.24606524810109917</v>
      </c>
    </row>
    <row r="71" spans="1:10" s="207" customFormat="1" ht="27" customHeight="1" x14ac:dyDescent="0.25">
      <c r="A71" s="195"/>
      <c r="B71" s="196"/>
      <c r="C71" s="215"/>
      <c r="D71" s="196" t="s">
        <v>17</v>
      </c>
      <c r="E71" s="193" t="s">
        <v>195</v>
      </c>
      <c r="F71" s="216"/>
      <c r="G71" s="326"/>
      <c r="H71" s="326"/>
      <c r="I71" s="199">
        <f t="shared" si="0"/>
        <v>0</v>
      </c>
      <c r="J71" s="200" t="str">
        <f t="shared" si="1"/>
        <v xml:space="preserve">-    </v>
      </c>
    </row>
    <row r="72" spans="1:10" s="213" customFormat="1" ht="27" customHeight="1" x14ac:dyDescent="0.25">
      <c r="A72" s="189"/>
      <c r="B72" s="190"/>
      <c r="C72" s="201"/>
      <c r="D72" s="196" t="s">
        <v>18</v>
      </c>
      <c r="E72" s="193" t="s">
        <v>252</v>
      </c>
      <c r="F72" s="203"/>
      <c r="G72" s="325">
        <v>1509982.52</v>
      </c>
      <c r="H72" s="325">
        <v>1376645.88</v>
      </c>
      <c r="I72" s="191">
        <f t="shared" ref="I72" si="26">G72-H72</f>
        <v>133336.64000000013</v>
      </c>
      <c r="J72" s="192">
        <f t="shared" ref="J72" si="27">IF(H72=0,"-    ",I72/H72)</f>
        <v>9.6856164636907313E-2</v>
      </c>
    </row>
    <row r="73" spans="1:10" s="213" customFormat="1" ht="27" customHeight="1" x14ac:dyDescent="0.25">
      <c r="A73" s="189"/>
      <c r="B73" s="190"/>
      <c r="C73" s="201"/>
      <c r="D73" s="196" t="s">
        <v>58</v>
      </c>
      <c r="E73" s="193" t="s">
        <v>253</v>
      </c>
      <c r="F73" s="203"/>
      <c r="G73" s="325">
        <v>1662862.73</v>
      </c>
      <c r="H73" s="325">
        <v>1169645.54</v>
      </c>
      <c r="I73" s="191">
        <f t="shared" ref="I73" si="28">G73-H73</f>
        <v>493217.18999999994</v>
      </c>
      <c r="J73" s="192">
        <f t="shared" ref="J73" si="29">IF(H73=0,"-    ",I73/H73)</f>
        <v>0.42168090513985967</v>
      </c>
    </row>
    <row r="74" spans="1:10" s="213" customFormat="1" ht="27" customHeight="1" x14ac:dyDescent="0.25">
      <c r="A74" s="189"/>
      <c r="B74" s="190" t="s">
        <v>49</v>
      </c>
      <c r="C74" s="201" t="s">
        <v>196</v>
      </c>
      <c r="D74" s="202"/>
      <c r="E74" s="201"/>
      <c r="F74" s="203"/>
      <c r="G74" s="325"/>
      <c r="H74" s="325"/>
      <c r="I74" s="191">
        <f t="shared" si="0"/>
        <v>0</v>
      </c>
      <c r="J74" s="192" t="str">
        <f t="shared" si="1"/>
        <v xml:space="preserve">-    </v>
      </c>
    </row>
    <row r="75" spans="1:10" s="65" customFormat="1" ht="27" customHeight="1" x14ac:dyDescent="0.25">
      <c r="A75" s="189"/>
      <c r="B75" s="126" t="s">
        <v>165</v>
      </c>
      <c r="C75" s="145" t="s">
        <v>106</v>
      </c>
      <c r="D75" s="139"/>
      <c r="E75" s="145"/>
      <c r="F75" s="146"/>
      <c r="G75" s="328">
        <f>SUM(G76:G77)</f>
        <v>-419158.85</v>
      </c>
      <c r="H75" s="328">
        <f>SUM(H76:H77)</f>
        <v>137956.57</v>
      </c>
      <c r="I75" s="70">
        <f t="shared" si="0"/>
        <v>-557115.41999999993</v>
      </c>
      <c r="J75" s="82">
        <f t="shared" si="1"/>
        <v>-4.038339167174132</v>
      </c>
    </row>
    <row r="76" spans="1:10" s="68" customFormat="1" ht="27" customHeight="1" x14ac:dyDescent="0.25">
      <c r="A76" s="231"/>
      <c r="B76" s="143"/>
      <c r="C76" s="147"/>
      <c r="D76" s="130" t="s">
        <v>17</v>
      </c>
      <c r="E76" s="147" t="s">
        <v>197</v>
      </c>
      <c r="F76" s="148"/>
      <c r="G76" s="327">
        <v>-254768.95</v>
      </c>
      <c r="H76" s="327">
        <v>105306.91</v>
      </c>
      <c r="I76" s="67">
        <f t="shared" si="0"/>
        <v>-360075.86</v>
      </c>
      <c r="J76" s="81">
        <f t="shared" si="1"/>
        <v>-3.4192994552779106</v>
      </c>
    </row>
    <row r="77" spans="1:10" s="68" customFormat="1" ht="27" customHeight="1" x14ac:dyDescent="0.25">
      <c r="A77" s="231"/>
      <c r="B77" s="143"/>
      <c r="C77" s="147"/>
      <c r="D77" s="130" t="s">
        <v>18</v>
      </c>
      <c r="E77" s="147" t="s">
        <v>198</v>
      </c>
      <c r="F77" s="148"/>
      <c r="G77" s="327">
        <v>-164389.9</v>
      </c>
      <c r="H77" s="327">
        <v>32649.66</v>
      </c>
      <c r="I77" s="67">
        <f t="shared" si="0"/>
        <v>-197039.56</v>
      </c>
      <c r="J77" s="81">
        <f t="shared" si="1"/>
        <v>-6.0349651420566097</v>
      </c>
    </row>
    <row r="78" spans="1:10" s="65" customFormat="1" ht="27" customHeight="1" x14ac:dyDescent="0.25">
      <c r="A78" s="231"/>
      <c r="B78" s="126" t="s">
        <v>166</v>
      </c>
      <c r="C78" s="145" t="s">
        <v>135</v>
      </c>
      <c r="D78" s="139"/>
      <c r="E78" s="145"/>
      <c r="F78" s="146"/>
      <c r="G78" s="328">
        <f>SUM(G79:G82)</f>
        <v>5032564.26</v>
      </c>
      <c r="H78" s="328">
        <f>SUM(H79:H82)</f>
        <v>6958955.9799999995</v>
      </c>
      <c r="I78" s="70">
        <f t="shared" si="0"/>
        <v>-1926391.7199999997</v>
      </c>
      <c r="J78" s="82">
        <f t="shared" si="1"/>
        <v>-0.27682194362723933</v>
      </c>
    </row>
    <row r="79" spans="1:10" s="68" customFormat="1" ht="27" customHeight="1" x14ac:dyDescent="0.25">
      <c r="A79" s="149"/>
      <c r="B79" s="143"/>
      <c r="C79" s="147"/>
      <c r="D79" s="130" t="s">
        <v>17</v>
      </c>
      <c r="E79" s="147" t="s">
        <v>136</v>
      </c>
      <c r="F79" s="148"/>
      <c r="G79" s="327">
        <f>1800000+1000000-500000</f>
        <v>2300000</v>
      </c>
      <c r="H79" s="327">
        <v>3926442</v>
      </c>
      <c r="I79" s="67">
        <f t="shared" si="0"/>
        <v>-1626442</v>
      </c>
      <c r="J79" s="81">
        <f t="shared" si="1"/>
        <v>-0.41422794479072911</v>
      </c>
    </row>
    <row r="80" spans="1:10" s="68" customFormat="1" ht="27" customHeight="1" x14ac:dyDescent="0.25">
      <c r="A80" s="149"/>
      <c r="B80" s="143"/>
      <c r="C80" s="147"/>
      <c r="D80" s="130" t="s">
        <v>18</v>
      </c>
      <c r="E80" s="147" t="s">
        <v>254</v>
      </c>
      <c r="F80" s="148"/>
      <c r="G80" s="327"/>
      <c r="H80" s="327"/>
      <c r="I80" s="67">
        <f t="shared" si="0"/>
        <v>0</v>
      </c>
      <c r="J80" s="81" t="str">
        <f t="shared" si="1"/>
        <v xml:space="preserve">-    </v>
      </c>
    </row>
    <row r="81" spans="1:13" s="68" customFormat="1" ht="27" customHeight="1" x14ac:dyDescent="0.25">
      <c r="A81" s="149"/>
      <c r="B81" s="143"/>
      <c r="C81" s="147"/>
      <c r="D81" s="130" t="s">
        <v>58</v>
      </c>
      <c r="E81" s="147" t="s">
        <v>216</v>
      </c>
      <c r="F81" s="148"/>
      <c r="G81" s="327">
        <v>40000</v>
      </c>
      <c r="H81" s="327">
        <v>2452634.0299999998</v>
      </c>
      <c r="I81" s="67">
        <f t="shared" si="0"/>
        <v>-2412634.0299999998</v>
      </c>
      <c r="J81" s="81">
        <f t="shared" si="1"/>
        <v>-0.98369100342296079</v>
      </c>
    </row>
    <row r="82" spans="1:13" s="68" customFormat="1" ht="27" customHeight="1" x14ac:dyDescent="0.25">
      <c r="A82" s="149"/>
      <c r="B82" s="143"/>
      <c r="C82" s="147"/>
      <c r="D82" s="130" t="s">
        <v>103</v>
      </c>
      <c r="E82" s="147" t="s">
        <v>137</v>
      </c>
      <c r="F82" s="148"/>
      <c r="G82" s="327">
        <f>800000+1892564.26</f>
        <v>2692564.26</v>
      </c>
      <c r="H82" s="327">
        <v>579879.94999999995</v>
      </c>
      <c r="I82" s="67">
        <f t="shared" si="0"/>
        <v>2112684.3099999996</v>
      </c>
      <c r="J82" s="81">
        <f t="shared" si="1"/>
        <v>3.6433132582011152</v>
      </c>
    </row>
    <row r="83" spans="1:13" s="65" customFormat="1" ht="27" customHeight="1" x14ac:dyDescent="0.25">
      <c r="A83" s="136"/>
      <c r="B83" s="383" t="s">
        <v>152</v>
      </c>
      <c r="C83" s="383"/>
      <c r="D83" s="383"/>
      <c r="E83" s="383"/>
      <c r="F83" s="384"/>
      <c r="G83" s="324">
        <f>G36+G39+G61+G62+G63+G69+G70+G74+G75+G78+G57</f>
        <v>187096199.42000002</v>
      </c>
      <c r="H83" s="324">
        <f>H36+H39+H57+H61+H62+H63+H69+H70+H74+H75+H78</f>
        <v>188875771.57999995</v>
      </c>
      <c r="I83" s="87">
        <f t="shared" si="0"/>
        <v>-1779572.1599999368</v>
      </c>
      <c r="J83" s="94">
        <f t="shared" si="1"/>
        <v>-9.4219186776223641E-3</v>
      </c>
      <c r="L83" s="76"/>
      <c r="M83" s="334"/>
    </row>
    <row r="84" spans="1:13" s="68" customFormat="1" ht="9" customHeight="1" thickBot="1" x14ac:dyDescent="0.3">
      <c r="A84" s="149"/>
      <c r="B84" s="130"/>
      <c r="C84" s="147"/>
      <c r="D84" s="144"/>
      <c r="E84" s="147"/>
      <c r="F84" s="148"/>
      <c r="G84" s="66"/>
      <c r="H84" s="66"/>
      <c r="I84" s="67"/>
      <c r="J84" s="81"/>
    </row>
    <row r="85" spans="1:13" s="72" customFormat="1" ht="27" customHeight="1" thickTop="1" thickBot="1" x14ac:dyDescent="0.3">
      <c r="A85" s="380" t="s">
        <v>144</v>
      </c>
      <c r="B85" s="381"/>
      <c r="C85" s="381"/>
      <c r="D85" s="381"/>
      <c r="E85" s="381"/>
      <c r="F85" s="382"/>
      <c r="G85" s="88">
        <f>G33-G83</f>
        <v>4729514.2799999714</v>
      </c>
      <c r="H85" s="88">
        <f>H33-H83</f>
        <v>2413994.1200000346</v>
      </c>
      <c r="I85" s="89">
        <f t="shared" si="0"/>
        <v>2315520.1599999368</v>
      </c>
      <c r="J85" s="90">
        <f t="shared" si="1"/>
        <v>0.95920704231040288</v>
      </c>
    </row>
    <row r="86" spans="1:13" s="72" customFormat="1" ht="9" customHeight="1" thickTop="1" x14ac:dyDescent="0.25">
      <c r="A86" s="150"/>
      <c r="B86" s="151"/>
      <c r="C86" s="151"/>
      <c r="D86" s="152"/>
      <c r="E86" s="153"/>
      <c r="F86" s="154"/>
      <c r="G86" s="91"/>
      <c r="H86" s="91"/>
      <c r="I86" s="92"/>
      <c r="J86" s="93"/>
    </row>
    <row r="87" spans="1:13" s="65" customFormat="1" ht="27" customHeight="1" x14ac:dyDescent="0.25">
      <c r="A87" s="125" t="s">
        <v>34</v>
      </c>
      <c r="B87" s="138" t="s">
        <v>107</v>
      </c>
      <c r="C87" s="139"/>
      <c r="D87" s="138"/>
      <c r="E87" s="145"/>
      <c r="F87" s="146"/>
      <c r="G87" s="328"/>
      <c r="H87" s="328"/>
      <c r="I87" s="70"/>
      <c r="J87" s="82"/>
    </row>
    <row r="88" spans="1:13" s="65" customFormat="1" ht="27" customHeight="1" x14ac:dyDescent="0.25">
      <c r="A88" s="135"/>
      <c r="B88" s="126" t="s">
        <v>7</v>
      </c>
      <c r="C88" s="145" t="s">
        <v>139</v>
      </c>
      <c r="D88" s="139"/>
      <c r="E88" s="145"/>
      <c r="F88" s="146"/>
      <c r="G88" s="328">
        <v>1398.08</v>
      </c>
      <c r="H88" s="328">
        <v>409.86</v>
      </c>
      <c r="I88" s="70">
        <f t="shared" si="0"/>
        <v>988.21999999999991</v>
      </c>
      <c r="J88" s="82">
        <f t="shared" ref="J88:J104" si="30">IF(H88=0,"-    ",I88/H88)</f>
        <v>2.4111159908261355</v>
      </c>
    </row>
    <row r="89" spans="1:13" s="65" customFormat="1" ht="27" customHeight="1" x14ac:dyDescent="0.25">
      <c r="A89" s="135"/>
      <c r="B89" s="126" t="s">
        <v>9</v>
      </c>
      <c r="C89" s="145" t="s">
        <v>138</v>
      </c>
      <c r="D89" s="139"/>
      <c r="E89" s="145"/>
      <c r="F89" s="146"/>
      <c r="G89" s="328">
        <f>3576333.87+5427.69</f>
        <v>3581761.56</v>
      </c>
      <c r="H89" s="328">
        <f>4083893.8+4070.03</f>
        <v>4087963.8299999996</v>
      </c>
      <c r="I89" s="70">
        <f t="shared" si="0"/>
        <v>-506202.26999999955</v>
      </c>
      <c r="J89" s="82">
        <f t="shared" si="30"/>
        <v>-0.123827482592966</v>
      </c>
    </row>
    <row r="90" spans="1:13" s="65" customFormat="1" ht="27" customHeight="1" x14ac:dyDescent="0.25">
      <c r="A90" s="136"/>
      <c r="B90" s="383" t="s">
        <v>151</v>
      </c>
      <c r="C90" s="383"/>
      <c r="D90" s="383"/>
      <c r="E90" s="383"/>
      <c r="F90" s="384"/>
      <c r="G90" s="324">
        <f>+G88-G89</f>
        <v>-3580363.48</v>
      </c>
      <c r="H90" s="324">
        <f>+H88-H89</f>
        <v>-4087553.9699999997</v>
      </c>
      <c r="I90" s="87">
        <f t="shared" si="0"/>
        <v>507190.48999999976</v>
      </c>
      <c r="J90" s="94">
        <f t="shared" si="30"/>
        <v>-0.12408166197252676</v>
      </c>
    </row>
    <row r="91" spans="1:13" s="68" customFormat="1" ht="9" customHeight="1" x14ac:dyDescent="0.25">
      <c r="A91" s="137"/>
      <c r="B91" s="130"/>
      <c r="C91" s="147"/>
      <c r="D91" s="142"/>
      <c r="E91" s="147"/>
      <c r="F91" s="148"/>
      <c r="G91" s="66"/>
      <c r="H91" s="66"/>
      <c r="I91" s="67"/>
      <c r="J91" s="81"/>
    </row>
    <row r="92" spans="1:13" s="65" customFormat="1" ht="27" customHeight="1" x14ac:dyDescent="0.25">
      <c r="A92" s="125" t="s">
        <v>35</v>
      </c>
      <c r="B92" s="138" t="s">
        <v>108</v>
      </c>
      <c r="C92" s="139"/>
      <c r="D92" s="127"/>
      <c r="E92" s="145"/>
      <c r="F92" s="146"/>
      <c r="G92" s="69"/>
      <c r="H92" s="69"/>
      <c r="I92" s="70"/>
      <c r="J92" s="82"/>
    </row>
    <row r="93" spans="1:13" s="65" customFormat="1" ht="27" customHeight="1" x14ac:dyDescent="0.25">
      <c r="A93" s="135"/>
      <c r="B93" s="126" t="s">
        <v>7</v>
      </c>
      <c r="C93" s="138" t="s">
        <v>109</v>
      </c>
      <c r="D93" s="139"/>
      <c r="E93" s="127"/>
      <c r="F93" s="128"/>
      <c r="G93" s="69"/>
      <c r="H93" s="69"/>
      <c r="I93" s="70">
        <f t="shared" si="0"/>
        <v>0</v>
      </c>
      <c r="J93" s="82" t="str">
        <f t="shared" si="30"/>
        <v xml:space="preserve">-    </v>
      </c>
    </row>
    <row r="94" spans="1:13" s="65" customFormat="1" ht="27" customHeight="1" x14ac:dyDescent="0.25">
      <c r="A94" s="135"/>
      <c r="B94" s="126" t="s">
        <v>9</v>
      </c>
      <c r="C94" s="138" t="s">
        <v>110</v>
      </c>
      <c r="D94" s="139"/>
      <c r="E94" s="127"/>
      <c r="F94" s="128"/>
      <c r="G94" s="69"/>
      <c r="H94" s="69"/>
      <c r="I94" s="70">
        <f t="shared" si="0"/>
        <v>0</v>
      </c>
      <c r="J94" s="82" t="str">
        <f t="shared" si="30"/>
        <v xml:space="preserve">-    </v>
      </c>
    </row>
    <row r="95" spans="1:13" s="65" customFormat="1" ht="27" customHeight="1" x14ac:dyDescent="0.25">
      <c r="A95" s="136"/>
      <c r="B95" s="383" t="s">
        <v>150</v>
      </c>
      <c r="C95" s="383"/>
      <c r="D95" s="383"/>
      <c r="E95" s="383"/>
      <c r="F95" s="384"/>
      <c r="G95" s="86">
        <f>G93-G94</f>
        <v>0</v>
      </c>
      <c r="H95" s="86">
        <f>H93-H94</f>
        <v>0</v>
      </c>
      <c r="I95" s="87">
        <f t="shared" si="0"/>
        <v>0</v>
      </c>
      <c r="J95" s="94" t="str">
        <f t="shared" si="30"/>
        <v xml:space="preserve">-    </v>
      </c>
    </row>
    <row r="96" spans="1:13" s="68" customFormat="1" ht="9" customHeight="1" x14ac:dyDescent="0.25">
      <c r="A96" s="137"/>
      <c r="B96" s="130"/>
      <c r="C96" s="144"/>
      <c r="D96" s="142"/>
      <c r="E96" s="131"/>
      <c r="F96" s="132"/>
      <c r="G96" s="66"/>
      <c r="H96" s="66"/>
      <c r="I96" s="67"/>
      <c r="J96" s="81"/>
    </row>
    <row r="97" spans="1:10" s="65" customFormat="1" ht="27" customHeight="1" x14ac:dyDescent="0.25">
      <c r="A97" s="125" t="s">
        <v>50</v>
      </c>
      <c r="B97" s="138" t="s">
        <v>111</v>
      </c>
      <c r="C97" s="139"/>
      <c r="D97" s="127"/>
      <c r="E97" s="145"/>
      <c r="F97" s="146"/>
      <c r="G97" s="69"/>
      <c r="H97" s="69"/>
      <c r="I97" s="70"/>
      <c r="J97" s="82"/>
    </row>
    <row r="98" spans="1:10" s="65" customFormat="1" ht="27" customHeight="1" x14ac:dyDescent="0.25">
      <c r="A98" s="135"/>
      <c r="B98" s="126" t="s">
        <v>7</v>
      </c>
      <c r="C98" s="138" t="s">
        <v>140</v>
      </c>
      <c r="D98" s="139"/>
      <c r="E98" s="127"/>
      <c r="F98" s="128"/>
      <c r="G98" s="328">
        <f>SUM(G99:G100)</f>
        <v>7619254.8700000001</v>
      </c>
      <c r="H98" s="328">
        <f>SUM(H99:H100)</f>
        <v>1544487.21</v>
      </c>
      <c r="I98" s="70">
        <f t="shared" ref="I98:I103" si="31">G98-H98</f>
        <v>6074767.6600000001</v>
      </c>
      <c r="J98" s="82">
        <f t="shared" ref="J98:J103" si="32">IF(H98=0,"-    ",I98/H98)</f>
        <v>3.9331938915829547</v>
      </c>
    </row>
    <row r="99" spans="1:10" s="68" customFormat="1" ht="27" customHeight="1" x14ac:dyDescent="0.25">
      <c r="A99" s="137"/>
      <c r="B99" s="143"/>
      <c r="C99" s="147"/>
      <c r="D99" s="130" t="s">
        <v>17</v>
      </c>
      <c r="E99" s="144" t="s">
        <v>113</v>
      </c>
      <c r="F99" s="148"/>
      <c r="G99" s="327"/>
      <c r="H99" s="327"/>
      <c r="I99" s="67">
        <f t="shared" si="31"/>
        <v>0</v>
      </c>
      <c r="J99" s="81" t="str">
        <f t="shared" si="32"/>
        <v xml:space="preserve">-    </v>
      </c>
    </row>
    <row r="100" spans="1:10" s="68" customFormat="1" ht="27" customHeight="1" x14ac:dyDescent="0.25">
      <c r="A100" s="137"/>
      <c r="B100" s="143"/>
      <c r="C100" s="147"/>
      <c r="D100" s="130" t="s">
        <v>18</v>
      </c>
      <c r="E100" s="147" t="s">
        <v>141</v>
      </c>
      <c r="F100" s="148"/>
      <c r="G100" s="327">
        <v>7619254.8700000001</v>
      </c>
      <c r="H100" s="327">
        <v>1544487.21</v>
      </c>
      <c r="I100" s="67">
        <f t="shared" si="31"/>
        <v>6074767.6600000001</v>
      </c>
      <c r="J100" s="81">
        <f t="shared" si="32"/>
        <v>3.9331938915829547</v>
      </c>
    </row>
    <row r="101" spans="1:10" s="65" customFormat="1" ht="27" customHeight="1" x14ac:dyDescent="0.25">
      <c r="A101" s="135"/>
      <c r="B101" s="126" t="s">
        <v>9</v>
      </c>
      <c r="C101" s="138" t="s">
        <v>142</v>
      </c>
      <c r="D101" s="139"/>
      <c r="E101" s="127"/>
      <c r="F101" s="128"/>
      <c r="G101" s="328">
        <f>SUM(G102:G103)</f>
        <v>1950695.18</v>
      </c>
      <c r="H101" s="328">
        <f>SUM(H102:H103)</f>
        <v>1944623.71</v>
      </c>
      <c r="I101" s="70">
        <f t="shared" si="31"/>
        <v>6071.4699999999721</v>
      </c>
      <c r="J101" s="82">
        <f t="shared" si="32"/>
        <v>3.1221824401184393E-3</v>
      </c>
    </row>
    <row r="102" spans="1:10" s="68" customFormat="1" ht="27" customHeight="1" x14ac:dyDescent="0.25">
      <c r="A102" s="137"/>
      <c r="B102" s="143"/>
      <c r="C102" s="147"/>
      <c r="D102" s="130" t="s">
        <v>17</v>
      </c>
      <c r="E102" s="144" t="s">
        <v>112</v>
      </c>
      <c r="F102" s="148"/>
      <c r="G102" s="327"/>
      <c r="H102" s="327"/>
      <c r="I102" s="67">
        <f t="shared" si="31"/>
        <v>0</v>
      </c>
      <c r="J102" s="81" t="str">
        <f t="shared" si="32"/>
        <v xml:space="preserve">-    </v>
      </c>
    </row>
    <row r="103" spans="1:10" s="68" customFormat="1" ht="27" customHeight="1" x14ac:dyDescent="0.25">
      <c r="A103" s="137"/>
      <c r="B103" s="143"/>
      <c r="C103" s="147"/>
      <c r="D103" s="130" t="s">
        <v>18</v>
      </c>
      <c r="E103" s="147" t="s">
        <v>143</v>
      </c>
      <c r="F103" s="148"/>
      <c r="G103" s="327">
        <v>1950695.18</v>
      </c>
      <c r="H103" s="327">
        <v>1944623.71</v>
      </c>
      <c r="I103" s="67">
        <f t="shared" si="31"/>
        <v>6071.4699999999721</v>
      </c>
      <c r="J103" s="81">
        <f t="shared" si="32"/>
        <v>3.1221824401184393E-3</v>
      </c>
    </row>
    <row r="104" spans="1:10" s="65" customFormat="1" ht="27" customHeight="1" x14ac:dyDescent="0.25">
      <c r="A104" s="136"/>
      <c r="B104" s="383" t="s">
        <v>149</v>
      </c>
      <c r="C104" s="383"/>
      <c r="D104" s="383"/>
      <c r="E104" s="383"/>
      <c r="F104" s="384"/>
      <c r="G104" s="324">
        <f>G98-G101</f>
        <v>5668559.6900000004</v>
      </c>
      <c r="H104" s="324">
        <f>H98-H101</f>
        <v>-400136.5</v>
      </c>
      <c r="I104" s="87">
        <f t="shared" si="0"/>
        <v>6068696.1900000004</v>
      </c>
      <c r="J104" s="94">
        <f t="shared" si="30"/>
        <v>-15.166564884733086</v>
      </c>
    </row>
    <row r="105" spans="1:10" s="68" customFormat="1" ht="9" customHeight="1" thickBot="1" x14ac:dyDescent="0.3">
      <c r="A105" s="149"/>
      <c r="B105" s="130"/>
      <c r="C105" s="147"/>
      <c r="D105" s="144"/>
      <c r="E105" s="147"/>
      <c r="F105" s="148"/>
      <c r="G105" s="66"/>
      <c r="H105" s="66"/>
      <c r="I105" s="67"/>
      <c r="J105" s="81"/>
    </row>
    <row r="106" spans="1:10" s="72" customFormat="1" ht="27" customHeight="1" thickTop="1" thickBot="1" x14ac:dyDescent="0.3">
      <c r="A106" s="380" t="s">
        <v>145</v>
      </c>
      <c r="B106" s="381"/>
      <c r="C106" s="381"/>
      <c r="D106" s="381"/>
      <c r="E106" s="381"/>
      <c r="F106" s="382"/>
      <c r="G106" s="335">
        <f>G85+G90+G95+G104</f>
        <v>6817710.4899999723</v>
      </c>
      <c r="H106" s="335">
        <f>H85+H90+H95+H104</f>
        <v>-2073696.3499999652</v>
      </c>
      <c r="I106" s="89">
        <f t="shared" ref="I106" si="33">G106-H106</f>
        <v>8891406.8399999365</v>
      </c>
      <c r="J106" s="90">
        <f t="shared" ref="J106" si="34">IF(H106=0,"-    ",I106/H106)</f>
        <v>-4.287709162433587</v>
      </c>
    </row>
    <row r="107" spans="1:10" s="72" customFormat="1" ht="9" customHeight="1" thickTop="1" x14ac:dyDescent="0.25">
      <c r="A107" s="150"/>
      <c r="B107" s="151"/>
      <c r="C107" s="151"/>
      <c r="D107" s="152"/>
      <c r="E107" s="153"/>
      <c r="F107" s="154"/>
      <c r="G107" s="91"/>
      <c r="H107" s="91"/>
      <c r="I107" s="92"/>
      <c r="J107" s="93"/>
    </row>
    <row r="108" spans="1:10" s="65" customFormat="1" ht="27" customHeight="1" x14ac:dyDescent="0.25">
      <c r="A108" s="125" t="s">
        <v>146</v>
      </c>
      <c r="B108" s="138" t="s">
        <v>147</v>
      </c>
      <c r="C108" s="139"/>
      <c r="D108" s="138"/>
      <c r="E108" s="145"/>
      <c r="F108" s="146"/>
      <c r="G108" s="69"/>
      <c r="H108" s="69"/>
      <c r="I108" s="70"/>
      <c r="J108" s="82"/>
    </row>
    <row r="109" spans="1:10" s="65" customFormat="1" ht="27" customHeight="1" x14ac:dyDescent="0.25">
      <c r="A109" s="135"/>
      <c r="B109" s="126" t="s">
        <v>7</v>
      </c>
      <c r="C109" s="145" t="s">
        <v>155</v>
      </c>
      <c r="D109" s="139"/>
      <c r="E109" s="145"/>
      <c r="F109" s="146"/>
      <c r="G109" s="328">
        <f>SUM(G110:G113)</f>
        <v>6790571.6299999999</v>
      </c>
      <c r="H109" s="328">
        <f>SUM(H110:H113)</f>
        <v>6416173.7600000007</v>
      </c>
      <c r="I109" s="70">
        <f t="shared" ref="I109:I116" si="35">G109-H109</f>
        <v>374397.86999999918</v>
      </c>
      <c r="J109" s="82">
        <f t="shared" ref="J109:J116" si="36">IF(H109=0,"-    ",I109/H109)</f>
        <v>5.8352202419156292E-2</v>
      </c>
    </row>
    <row r="110" spans="1:10" s="68" customFormat="1" ht="27" customHeight="1" x14ac:dyDescent="0.25">
      <c r="A110" s="149"/>
      <c r="B110" s="143"/>
      <c r="C110" s="147"/>
      <c r="D110" s="130" t="s">
        <v>17</v>
      </c>
      <c r="E110" s="147" t="s">
        <v>158</v>
      </c>
      <c r="F110" s="148"/>
      <c r="G110" s="327">
        <v>6672875.75</v>
      </c>
      <c r="H110" s="327">
        <v>6185411.3600000003</v>
      </c>
      <c r="I110" s="67">
        <f t="shared" si="35"/>
        <v>487464.38999999966</v>
      </c>
      <c r="J110" s="81">
        <f t="shared" si="36"/>
        <v>7.8808726150753475E-2</v>
      </c>
    </row>
    <row r="111" spans="1:10" s="68" customFormat="1" ht="27" customHeight="1" x14ac:dyDescent="0.25">
      <c r="A111" s="149"/>
      <c r="B111" s="143"/>
      <c r="C111" s="147"/>
      <c r="D111" s="130" t="s">
        <v>18</v>
      </c>
      <c r="E111" s="147" t="s">
        <v>161</v>
      </c>
      <c r="F111" s="148"/>
      <c r="G111" s="327"/>
      <c r="H111" s="327"/>
      <c r="I111" s="67">
        <f t="shared" si="35"/>
        <v>0</v>
      </c>
      <c r="J111" s="81" t="str">
        <f t="shared" si="36"/>
        <v xml:space="preserve">-    </v>
      </c>
    </row>
    <row r="112" spans="1:10" s="68" customFormat="1" ht="27" customHeight="1" x14ac:dyDescent="0.25">
      <c r="A112" s="149"/>
      <c r="B112" s="143"/>
      <c r="C112" s="147"/>
      <c r="D112" s="130" t="s">
        <v>58</v>
      </c>
      <c r="E112" s="147" t="s">
        <v>160</v>
      </c>
      <c r="F112" s="148"/>
      <c r="G112" s="327">
        <v>117695.88</v>
      </c>
      <c r="H112" s="327">
        <v>230762.4</v>
      </c>
      <c r="I112" s="67">
        <f t="shared" si="35"/>
        <v>-113066.51999999999</v>
      </c>
      <c r="J112" s="81">
        <f t="shared" si="36"/>
        <v>-0.48996942309492358</v>
      </c>
    </row>
    <row r="113" spans="1:10" s="68" customFormat="1" ht="27" customHeight="1" x14ac:dyDescent="0.25">
      <c r="A113" s="149"/>
      <c r="B113" s="143"/>
      <c r="C113" s="147"/>
      <c r="D113" s="130" t="s">
        <v>103</v>
      </c>
      <c r="E113" s="147" t="s">
        <v>159</v>
      </c>
      <c r="F113" s="148"/>
      <c r="G113" s="327"/>
      <c r="H113" s="327"/>
      <c r="I113" s="67">
        <f t="shared" si="35"/>
        <v>0</v>
      </c>
      <c r="J113" s="81" t="str">
        <f t="shared" si="36"/>
        <v xml:space="preserve">-    </v>
      </c>
    </row>
    <row r="114" spans="1:10" s="65" customFormat="1" ht="27" customHeight="1" x14ac:dyDescent="0.25">
      <c r="A114" s="135"/>
      <c r="B114" s="126" t="s">
        <v>9</v>
      </c>
      <c r="C114" s="145" t="s">
        <v>156</v>
      </c>
      <c r="D114" s="139"/>
      <c r="E114" s="145"/>
      <c r="F114" s="146"/>
      <c r="G114" s="328"/>
      <c r="H114" s="328"/>
      <c r="I114" s="70">
        <f t="shared" si="35"/>
        <v>0</v>
      </c>
      <c r="J114" s="82" t="str">
        <f t="shared" si="36"/>
        <v xml:space="preserve">-    </v>
      </c>
    </row>
    <row r="115" spans="1:10" s="65" customFormat="1" ht="27" customHeight="1" x14ac:dyDescent="0.25">
      <c r="A115" s="135"/>
      <c r="B115" s="126" t="s">
        <v>10</v>
      </c>
      <c r="C115" s="145" t="s">
        <v>157</v>
      </c>
      <c r="D115" s="139"/>
      <c r="E115" s="145"/>
      <c r="F115" s="146"/>
      <c r="G115" s="328">
        <v>2444.1</v>
      </c>
      <c r="H115" s="328">
        <v>4066.05</v>
      </c>
      <c r="I115" s="70">
        <f t="shared" si="35"/>
        <v>-1621.9500000000003</v>
      </c>
      <c r="J115" s="82">
        <f t="shared" si="36"/>
        <v>-0.39890065296786814</v>
      </c>
    </row>
    <row r="116" spans="1:10" s="65" customFormat="1" ht="27" customHeight="1" x14ac:dyDescent="0.25">
      <c r="A116" s="136"/>
      <c r="B116" s="383" t="s">
        <v>148</v>
      </c>
      <c r="C116" s="383"/>
      <c r="D116" s="383"/>
      <c r="E116" s="383"/>
      <c r="F116" s="384"/>
      <c r="G116" s="86">
        <f>G109+G114+G115</f>
        <v>6793015.7299999995</v>
      </c>
      <c r="H116" s="324">
        <f>H109+H114+H115</f>
        <v>6420239.8100000005</v>
      </c>
      <c r="I116" s="87">
        <f t="shared" si="35"/>
        <v>372775.91999999899</v>
      </c>
      <c r="J116" s="94">
        <f t="shared" si="36"/>
        <v>5.8062616200001249E-2</v>
      </c>
    </row>
    <row r="117" spans="1:10" s="68" customFormat="1" ht="9" customHeight="1" x14ac:dyDescent="0.25">
      <c r="A117" s="149"/>
      <c r="B117" s="130"/>
      <c r="C117" s="147"/>
      <c r="D117" s="144"/>
      <c r="E117" s="147"/>
      <c r="F117" s="148"/>
      <c r="G117" s="66"/>
      <c r="H117" s="327"/>
      <c r="I117" s="67"/>
      <c r="J117" s="81"/>
    </row>
    <row r="118" spans="1:10" s="72" customFormat="1" ht="27" customHeight="1" x14ac:dyDescent="0.25">
      <c r="A118" s="125" t="s">
        <v>162</v>
      </c>
      <c r="B118" s="138"/>
      <c r="C118" s="139"/>
      <c r="D118" s="138"/>
      <c r="E118" s="145"/>
      <c r="F118" s="146"/>
      <c r="G118" s="328">
        <f>G106-G116</f>
        <v>24694.759999972768</v>
      </c>
      <c r="H118" s="328">
        <f>H106-H116</f>
        <v>-8493936.1599999666</v>
      </c>
      <c r="I118" s="70">
        <f t="shared" ref="I118" si="37">G118-H118</f>
        <v>8518630.9199999385</v>
      </c>
      <c r="J118" s="82">
        <f t="shared" ref="J118" si="38">IF(H118=0,"-    ",I118/H118)</f>
        <v>-1.0029073399581534</v>
      </c>
    </row>
    <row r="119" spans="1:10" s="68" customFormat="1" ht="9" customHeight="1" thickBot="1" x14ac:dyDescent="0.3">
      <c r="A119" s="155"/>
      <c r="B119" s="156"/>
      <c r="C119" s="157"/>
      <c r="D119" s="157"/>
      <c r="E119" s="158"/>
      <c r="F119" s="159"/>
      <c r="G119" s="83"/>
      <c r="H119" s="83"/>
      <c r="I119" s="84"/>
      <c r="J119" s="85"/>
    </row>
    <row r="120" spans="1:10" s="68" customFormat="1" x14ac:dyDescent="0.25">
      <c r="A120" s="160"/>
      <c r="B120" s="160"/>
      <c r="C120" s="161"/>
      <c r="D120" s="161"/>
      <c r="E120" s="162"/>
      <c r="F120" s="162"/>
      <c r="G120" s="75"/>
      <c r="H120" s="75"/>
      <c r="I120" s="76"/>
      <c r="J120" s="77"/>
    </row>
    <row r="121" spans="1:10" x14ac:dyDescent="0.25">
      <c r="A121" s="25"/>
      <c r="B121" s="25"/>
      <c r="C121" s="26"/>
      <c r="D121" s="26"/>
      <c r="E121" s="26"/>
      <c r="F121" s="26"/>
      <c r="G121" s="3"/>
      <c r="H121" s="78"/>
    </row>
    <row r="122" spans="1:10" x14ac:dyDescent="0.25">
      <c r="A122" s="160"/>
      <c r="B122" s="160"/>
      <c r="C122" s="161"/>
      <c r="D122" s="161"/>
      <c r="E122" s="161"/>
      <c r="F122" s="163"/>
      <c r="G122" s="78"/>
      <c r="H122" s="78"/>
    </row>
    <row r="123" spans="1:10" x14ac:dyDescent="0.25">
      <c r="A123" s="160"/>
      <c r="B123" s="160"/>
      <c r="C123" s="161"/>
      <c r="D123" s="161"/>
      <c r="E123" s="161"/>
      <c r="F123" s="163"/>
      <c r="G123" s="78"/>
      <c r="H123" s="78"/>
    </row>
    <row r="124" spans="1:10" x14ac:dyDescent="0.25">
      <c r="A124" s="160"/>
      <c r="B124" s="160"/>
      <c r="C124" s="161"/>
      <c r="D124" s="161"/>
      <c r="E124" s="161"/>
      <c r="F124" s="163"/>
      <c r="G124" s="78"/>
      <c r="H124" s="78"/>
    </row>
    <row r="125" spans="1:10" x14ac:dyDescent="0.25">
      <c r="A125" s="160"/>
      <c r="B125" s="160"/>
      <c r="C125" s="161"/>
      <c r="D125" s="161"/>
      <c r="E125" s="161"/>
      <c r="F125" s="163"/>
      <c r="G125" s="78"/>
      <c r="H125" s="78"/>
    </row>
    <row r="126" spans="1:10" x14ac:dyDescent="0.25">
      <c r="A126" s="160"/>
      <c r="B126" s="160"/>
      <c r="C126" s="161"/>
      <c r="D126" s="161"/>
      <c r="E126" s="161"/>
      <c r="F126" s="163"/>
      <c r="G126" s="78"/>
      <c r="H126" s="78"/>
    </row>
    <row r="127" spans="1:10" x14ac:dyDescent="0.25">
      <c r="A127" s="160"/>
      <c r="B127" s="160"/>
      <c r="C127" s="161"/>
      <c r="D127" s="161"/>
      <c r="E127" s="161"/>
      <c r="F127" s="163"/>
      <c r="G127" s="78"/>
      <c r="H127" s="78"/>
    </row>
    <row r="128" spans="1:10" x14ac:dyDescent="0.25">
      <c r="A128" s="160"/>
      <c r="B128" s="160"/>
      <c r="C128" s="161"/>
      <c r="D128" s="161"/>
      <c r="E128" s="161"/>
      <c r="F128" s="163"/>
      <c r="G128" s="78"/>
      <c r="H128" s="78"/>
    </row>
    <row r="129" spans="1:14" x14ac:dyDescent="0.25">
      <c r="A129" s="160"/>
      <c r="B129" s="160"/>
      <c r="C129" s="161"/>
      <c r="D129" s="161"/>
      <c r="E129" s="161"/>
      <c r="F129" s="163"/>
      <c r="G129" s="78"/>
      <c r="H129" s="78"/>
    </row>
    <row r="130" spans="1:14" x14ac:dyDescent="0.25">
      <c r="A130" s="160"/>
      <c r="B130" s="160"/>
      <c r="C130" s="161"/>
      <c r="D130" s="161"/>
      <c r="E130" s="161"/>
      <c r="F130" s="163"/>
      <c r="G130" s="78"/>
      <c r="H130" s="78"/>
    </row>
    <row r="131" spans="1:14" x14ac:dyDescent="0.25">
      <c r="A131" s="160"/>
      <c r="B131" s="160"/>
      <c r="C131" s="161"/>
      <c r="D131" s="161"/>
      <c r="E131" s="161"/>
      <c r="F131" s="163"/>
      <c r="G131" s="78"/>
      <c r="H131" s="78"/>
    </row>
    <row r="132" spans="1:14" x14ac:dyDescent="0.25">
      <c r="A132" s="160"/>
      <c r="B132" s="160"/>
      <c r="C132" s="161"/>
      <c r="D132" s="161"/>
      <c r="E132" s="161"/>
      <c r="F132" s="163"/>
      <c r="G132" s="78"/>
      <c r="H132" s="78"/>
    </row>
    <row r="133" spans="1:14" x14ac:dyDescent="0.25">
      <c r="A133" s="160"/>
      <c r="B133" s="160"/>
      <c r="C133" s="161"/>
      <c r="D133" s="161"/>
      <c r="E133" s="161"/>
      <c r="F133" s="163"/>
    </row>
    <row r="134" spans="1:14" x14ac:dyDescent="0.25">
      <c r="A134" s="160"/>
      <c r="B134" s="160"/>
      <c r="C134" s="161"/>
      <c r="D134" s="161"/>
      <c r="E134" s="161"/>
      <c r="F134" s="163"/>
    </row>
    <row r="135" spans="1:14" x14ac:dyDescent="0.25">
      <c r="A135" s="160"/>
      <c r="B135" s="160"/>
      <c r="C135" s="161"/>
      <c r="D135" s="161"/>
      <c r="E135" s="161"/>
      <c r="F135" s="163"/>
    </row>
    <row r="136" spans="1:14" x14ac:dyDescent="0.25">
      <c r="A136" s="160"/>
      <c r="B136" s="160"/>
      <c r="C136" s="161"/>
      <c r="D136" s="161"/>
      <c r="E136" s="161"/>
      <c r="F136" s="163"/>
    </row>
    <row r="137" spans="1:14" x14ac:dyDescent="0.25">
      <c r="A137" s="160"/>
      <c r="B137" s="160"/>
      <c r="C137" s="161"/>
      <c r="D137" s="161"/>
      <c r="E137" s="161"/>
      <c r="F137" s="163"/>
    </row>
    <row r="138" spans="1:14" x14ac:dyDescent="0.25">
      <c r="A138" s="160"/>
      <c r="B138" s="160"/>
      <c r="C138" s="161"/>
      <c r="D138" s="161"/>
      <c r="E138" s="161"/>
      <c r="F138" s="163"/>
    </row>
    <row r="139" spans="1:14" x14ac:dyDescent="0.25">
      <c r="A139" s="160"/>
      <c r="B139" s="160"/>
      <c r="C139" s="161"/>
      <c r="D139" s="161"/>
      <c r="E139" s="161"/>
      <c r="F139" s="163"/>
    </row>
    <row r="140" spans="1:14" x14ac:dyDescent="0.25">
      <c r="A140" s="160"/>
      <c r="B140" s="160"/>
      <c r="C140" s="161"/>
      <c r="D140" s="161"/>
      <c r="E140" s="161"/>
      <c r="F140" s="163"/>
    </row>
    <row r="141" spans="1:14" s="74" customFormat="1" x14ac:dyDescent="0.25">
      <c r="A141" s="160"/>
      <c r="B141" s="160"/>
      <c r="C141" s="161"/>
      <c r="D141" s="161"/>
      <c r="E141" s="161"/>
      <c r="F141" s="163"/>
      <c r="G141" s="60"/>
      <c r="H141" s="60"/>
      <c r="I141" s="60"/>
      <c r="J141" s="60"/>
      <c r="K141" s="60"/>
      <c r="L141" s="60"/>
      <c r="M141" s="60"/>
      <c r="N141" s="60"/>
    </row>
    <row r="142" spans="1:14" s="74" customFormat="1" x14ac:dyDescent="0.25">
      <c r="A142" s="160"/>
      <c r="B142" s="160"/>
      <c r="C142" s="161"/>
      <c r="D142" s="161"/>
      <c r="E142" s="161"/>
      <c r="F142" s="163"/>
      <c r="G142" s="60"/>
      <c r="H142" s="60"/>
      <c r="I142" s="60"/>
      <c r="J142" s="60"/>
      <c r="K142" s="60"/>
      <c r="L142" s="60"/>
      <c r="M142" s="60"/>
      <c r="N142" s="60"/>
    </row>
    <row r="143" spans="1:14" s="74" customFormat="1" x14ac:dyDescent="0.25">
      <c r="A143" s="160"/>
      <c r="B143" s="160"/>
      <c r="C143" s="161"/>
      <c r="D143" s="161"/>
      <c r="E143" s="161"/>
      <c r="F143" s="163"/>
      <c r="G143" s="60"/>
      <c r="H143" s="60"/>
      <c r="I143" s="60"/>
      <c r="J143" s="60"/>
      <c r="K143" s="60"/>
      <c r="L143" s="60"/>
      <c r="M143" s="60"/>
      <c r="N143" s="60"/>
    </row>
    <row r="144" spans="1:14" s="74" customFormat="1" x14ac:dyDescent="0.25">
      <c r="A144" s="160"/>
      <c r="B144" s="160"/>
      <c r="C144" s="161"/>
      <c r="D144" s="161"/>
      <c r="E144" s="161"/>
      <c r="F144" s="163"/>
      <c r="G144" s="60"/>
      <c r="H144" s="60"/>
      <c r="I144" s="60"/>
      <c r="J144" s="60"/>
      <c r="K144" s="60"/>
      <c r="L144" s="60"/>
      <c r="M144" s="60"/>
      <c r="N144" s="60"/>
    </row>
    <row r="145" spans="1:14" s="74" customFormat="1" x14ac:dyDescent="0.25">
      <c r="A145" s="160"/>
      <c r="B145" s="160"/>
      <c r="C145" s="161"/>
      <c r="D145" s="161"/>
      <c r="E145" s="161"/>
      <c r="F145" s="163"/>
      <c r="G145" s="60"/>
      <c r="H145" s="60"/>
      <c r="I145" s="60"/>
      <c r="J145" s="60"/>
      <c r="K145" s="60"/>
      <c r="L145" s="60"/>
      <c r="M145" s="60"/>
      <c r="N145" s="60"/>
    </row>
    <row r="146" spans="1:14" s="74" customFormat="1" x14ac:dyDescent="0.25">
      <c r="A146" s="160"/>
      <c r="B146" s="160"/>
      <c r="C146" s="161"/>
      <c r="D146" s="161"/>
      <c r="E146" s="161"/>
      <c r="F146" s="163"/>
      <c r="G146" s="60"/>
      <c r="H146" s="60"/>
      <c r="I146" s="60"/>
      <c r="J146" s="60"/>
      <c r="K146" s="60"/>
      <c r="L146" s="60"/>
      <c r="M146" s="60"/>
      <c r="N146" s="60"/>
    </row>
    <row r="147" spans="1:14" s="74" customFormat="1" x14ac:dyDescent="0.25">
      <c r="A147" s="160"/>
      <c r="B147" s="160"/>
      <c r="C147" s="161"/>
      <c r="D147" s="161"/>
      <c r="E147" s="161"/>
      <c r="F147" s="163"/>
      <c r="G147" s="60"/>
      <c r="H147" s="60"/>
      <c r="I147" s="60"/>
      <c r="J147" s="60"/>
      <c r="K147" s="60"/>
      <c r="L147" s="60"/>
      <c r="M147" s="60"/>
      <c r="N147" s="60"/>
    </row>
    <row r="148" spans="1:14" s="74" customFormat="1" x14ac:dyDescent="0.25">
      <c r="A148" s="160"/>
      <c r="B148" s="160"/>
      <c r="C148" s="161"/>
      <c r="D148" s="161"/>
      <c r="E148" s="161"/>
      <c r="F148" s="163"/>
      <c r="G148" s="60"/>
      <c r="H148" s="60"/>
      <c r="I148" s="60"/>
      <c r="J148" s="60"/>
      <c r="K148" s="60"/>
      <c r="L148" s="60"/>
      <c r="M148" s="60"/>
      <c r="N148" s="60"/>
    </row>
    <row r="149" spans="1:14" s="74" customFormat="1" x14ac:dyDescent="0.25">
      <c r="A149" s="160"/>
      <c r="B149" s="160"/>
      <c r="C149" s="161"/>
      <c r="D149" s="161"/>
      <c r="E149" s="161"/>
      <c r="F149" s="163"/>
      <c r="G149" s="60"/>
      <c r="H149" s="60"/>
      <c r="I149" s="60"/>
      <c r="J149" s="60"/>
      <c r="K149" s="60"/>
      <c r="L149" s="60"/>
      <c r="M149" s="60"/>
      <c r="N149" s="60"/>
    </row>
    <row r="150" spans="1:14" s="74" customFormat="1" x14ac:dyDescent="0.25">
      <c r="A150" s="160"/>
      <c r="B150" s="160"/>
      <c r="C150" s="161"/>
      <c r="D150" s="161"/>
      <c r="E150" s="161"/>
      <c r="F150" s="163"/>
      <c r="G150" s="60"/>
      <c r="H150" s="60"/>
      <c r="I150" s="60"/>
      <c r="J150" s="60"/>
      <c r="K150" s="60"/>
      <c r="L150" s="60"/>
      <c r="M150" s="60"/>
      <c r="N150" s="60"/>
    </row>
    <row r="151" spans="1:14" s="74" customFormat="1" x14ac:dyDescent="0.25">
      <c r="A151" s="160"/>
      <c r="B151" s="160"/>
      <c r="C151" s="161"/>
      <c r="D151" s="161"/>
      <c r="E151" s="161"/>
      <c r="F151" s="163"/>
      <c r="G151" s="60"/>
      <c r="H151" s="60"/>
      <c r="I151" s="60"/>
      <c r="J151" s="60"/>
      <c r="K151" s="60"/>
      <c r="L151" s="60"/>
      <c r="M151" s="60"/>
      <c r="N151" s="60"/>
    </row>
    <row r="152" spans="1:14" s="74" customFormat="1" x14ac:dyDescent="0.25">
      <c r="A152" s="160"/>
      <c r="B152" s="160"/>
      <c r="C152" s="161"/>
      <c r="D152" s="161"/>
      <c r="E152" s="161"/>
      <c r="F152" s="163"/>
      <c r="G152" s="60"/>
      <c r="H152" s="60"/>
      <c r="I152" s="60"/>
      <c r="J152" s="60"/>
      <c r="K152" s="60"/>
      <c r="L152" s="60"/>
      <c r="M152" s="60"/>
      <c r="N152" s="60"/>
    </row>
    <row r="153" spans="1:14" s="74" customFormat="1" x14ac:dyDescent="0.25">
      <c r="A153" s="160"/>
      <c r="B153" s="160"/>
      <c r="C153" s="161"/>
      <c r="D153" s="161"/>
      <c r="E153" s="161"/>
      <c r="F153" s="163"/>
      <c r="G153" s="60"/>
      <c r="H153" s="60"/>
      <c r="I153" s="60"/>
      <c r="J153" s="60"/>
      <c r="K153" s="60"/>
      <c r="L153" s="60"/>
      <c r="M153" s="60"/>
      <c r="N153" s="60"/>
    </row>
    <row r="154" spans="1:14" s="74" customFormat="1" x14ac:dyDescent="0.25">
      <c r="A154" s="160"/>
      <c r="B154" s="160"/>
      <c r="C154" s="161"/>
      <c r="D154" s="161"/>
      <c r="E154" s="161"/>
      <c r="F154" s="163"/>
      <c r="G154" s="60"/>
      <c r="H154" s="60"/>
      <c r="I154" s="60"/>
      <c r="J154" s="60"/>
      <c r="K154" s="60"/>
      <c r="L154" s="60"/>
      <c r="M154" s="60"/>
      <c r="N154" s="60"/>
    </row>
    <row r="155" spans="1:14" s="74" customFormat="1" x14ac:dyDescent="0.25">
      <c r="A155" s="160"/>
      <c r="B155" s="160"/>
      <c r="C155" s="161"/>
      <c r="D155" s="161"/>
      <c r="E155" s="161"/>
      <c r="F155" s="163"/>
      <c r="G155" s="60"/>
      <c r="H155" s="60"/>
      <c r="I155" s="60"/>
      <c r="J155" s="60"/>
      <c r="K155" s="60"/>
      <c r="L155" s="60"/>
      <c r="M155" s="60"/>
      <c r="N155" s="60"/>
    </row>
    <row r="156" spans="1:14" s="74" customFormat="1" x14ac:dyDescent="0.25">
      <c r="A156" s="160"/>
      <c r="B156" s="160"/>
      <c r="C156" s="161"/>
      <c r="D156" s="161"/>
      <c r="E156" s="161"/>
      <c r="F156" s="163"/>
      <c r="G156" s="60"/>
      <c r="H156" s="60"/>
      <c r="I156" s="60"/>
      <c r="J156" s="60"/>
      <c r="K156" s="60"/>
      <c r="L156" s="60"/>
      <c r="M156" s="60"/>
      <c r="N156" s="60"/>
    </row>
    <row r="157" spans="1:14" s="74" customFormat="1" x14ac:dyDescent="0.25">
      <c r="A157" s="160"/>
      <c r="B157" s="160"/>
      <c r="C157" s="161"/>
      <c r="D157" s="161"/>
      <c r="E157" s="161"/>
      <c r="F157" s="163"/>
      <c r="G157" s="60"/>
      <c r="H157" s="60"/>
      <c r="I157" s="60"/>
      <c r="J157" s="60"/>
      <c r="K157" s="60"/>
      <c r="L157" s="60"/>
      <c r="M157" s="60"/>
      <c r="N157" s="60"/>
    </row>
    <row r="158" spans="1:14" s="74" customFormat="1" x14ac:dyDescent="0.25">
      <c r="A158" s="160"/>
      <c r="B158" s="160"/>
      <c r="C158" s="161"/>
      <c r="D158" s="161"/>
      <c r="E158" s="161"/>
      <c r="F158" s="163"/>
      <c r="G158" s="60"/>
      <c r="H158" s="60"/>
      <c r="I158" s="60"/>
      <c r="J158" s="60"/>
      <c r="K158" s="60"/>
      <c r="L158" s="60"/>
      <c r="M158" s="60"/>
      <c r="N158" s="60"/>
    </row>
    <row r="159" spans="1:14" s="74" customFormat="1" x14ac:dyDescent="0.25">
      <c r="A159" s="160"/>
      <c r="B159" s="160"/>
      <c r="C159" s="161"/>
      <c r="D159" s="161"/>
      <c r="E159" s="161"/>
      <c r="F159" s="163"/>
      <c r="G159" s="60"/>
      <c r="H159" s="60"/>
      <c r="I159" s="60"/>
      <c r="J159" s="60"/>
      <c r="K159" s="60"/>
      <c r="L159" s="60"/>
      <c r="M159" s="60"/>
      <c r="N159" s="60"/>
    </row>
    <row r="160" spans="1:14" s="74" customFormat="1" x14ac:dyDescent="0.25">
      <c r="A160" s="160"/>
      <c r="B160" s="160"/>
      <c r="C160" s="161"/>
      <c r="D160" s="161"/>
      <c r="E160" s="161"/>
      <c r="F160" s="163"/>
      <c r="G160" s="60"/>
      <c r="H160" s="60"/>
      <c r="I160" s="60"/>
      <c r="J160" s="60"/>
      <c r="K160" s="60"/>
      <c r="L160" s="60"/>
      <c r="M160" s="60"/>
      <c r="N160" s="60"/>
    </row>
    <row r="161" spans="1:14" s="74" customFormat="1" x14ac:dyDescent="0.25">
      <c r="A161" s="160"/>
      <c r="B161" s="160"/>
      <c r="C161" s="161"/>
      <c r="D161" s="161"/>
      <c r="E161" s="161"/>
      <c r="F161" s="163"/>
      <c r="G161" s="60"/>
      <c r="H161" s="60"/>
      <c r="I161" s="60"/>
      <c r="J161" s="60"/>
      <c r="K161" s="60"/>
      <c r="L161" s="60"/>
      <c r="M161" s="60"/>
      <c r="N161" s="60"/>
    </row>
    <row r="162" spans="1:14" s="74" customFormat="1" x14ac:dyDescent="0.25">
      <c r="A162" s="160"/>
      <c r="B162" s="160"/>
      <c r="C162" s="161"/>
      <c r="D162" s="161"/>
      <c r="E162" s="161"/>
      <c r="F162" s="163"/>
      <c r="G162" s="60"/>
      <c r="H162" s="60"/>
      <c r="I162" s="60"/>
      <c r="J162" s="60"/>
      <c r="K162" s="60"/>
      <c r="L162" s="60"/>
      <c r="M162" s="60"/>
      <c r="N162" s="60"/>
    </row>
    <row r="163" spans="1:14" s="74" customFormat="1" x14ac:dyDescent="0.25">
      <c r="A163" s="160"/>
      <c r="B163" s="160"/>
      <c r="C163" s="161"/>
      <c r="D163" s="161"/>
      <c r="E163" s="161"/>
      <c r="F163" s="163"/>
      <c r="G163" s="60"/>
      <c r="H163" s="60"/>
      <c r="I163" s="60"/>
      <c r="J163" s="60"/>
      <c r="K163" s="60"/>
      <c r="L163" s="60"/>
      <c r="M163" s="60"/>
      <c r="N163" s="60"/>
    </row>
    <row r="164" spans="1:14" s="74" customFormat="1" x14ac:dyDescent="0.25">
      <c r="A164" s="160"/>
      <c r="B164" s="160"/>
      <c r="C164" s="161"/>
      <c r="D164" s="161"/>
      <c r="E164" s="161"/>
      <c r="F164" s="163"/>
      <c r="G164" s="60"/>
      <c r="H164" s="60"/>
      <c r="I164" s="60"/>
      <c r="J164" s="60"/>
      <c r="K164" s="60"/>
      <c r="L164" s="60"/>
      <c r="M164" s="60"/>
      <c r="N164" s="60"/>
    </row>
    <row r="165" spans="1:14" s="74" customFormat="1" x14ac:dyDescent="0.25">
      <c r="A165" s="160"/>
      <c r="B165" s="160"/>
      <c r="C165" s="161"/>
      <c r="D165" s="161"/>
      <c r="E165" s="161"/>
      <c r="F165" s="163"/>
      <c r="G165" s="60"/>
      <c r="H165" s="60"/>
      <c r="I165" s="60"/>
      <c r="J165" s="60"/>
      <c r="K165" s="60"/>
      <c r="L165" s="60"/>
      <c r="M165" s="60"/>
      <c r="N165" s="60"/>
    </row>
    <row r="166" spans="1:14" s="74" customFormat="1" x14ac:dyDescent="0.25">
      <c r="A166" s="73"/>
      <c r="B166" s="73"/>
      <c r="F166" s="60"/>
      <c r="G166" s="60"/>
      <c r="H166" s="60"/>
      <c r="I166" s="60"/>
      <c r="J166" s="60"/>
      <c r="K166" s="60"/>
      <c r="L166" s="60"/>
      <c r="M166" s="60"/>
      <c r="N166" s="60"/>
    </row>
    <row r="167" spans="1:14" s="74" customFormat="1" x14ac:dyDescent="0.25">
      <c r="A167" s="73"/>
      <c r="B167" s="73"/>
      <c r="F167" s="60"/>
      <c r="G167" s="60"/>
      <c r="H167" s="60"/>
      <c r="I167" s="60"/>
      <c r="J167" s="60"/>
      <c r="K167" s="60"/>
      <c r="L167" s="60"/>
      <c r="M167" s="60"/>
      <c r="N167" s="60"/>
    </row>
    <row r="168" spans="1:14" s="74" customFormat="1" x14ac:dyDescent="0.25">
      <c r="A168" s="73"/>
      <c r="B168" s="73"/>
      <c r="F168" s="60"/>
      <c r="G168" s="60"/>
      <c r="H168" s="60"/>
      <c r="I168" s="60"/>
      <c r="J168" s="60"/>
      <c r="K168" s="60"/>
      <c r="L168" s="60"/>
      <c r="M168" s="60"/>
      <c r="N168" s="60"/>
    </row>
    <row r="169" spans="1:14" s="74" customFormat="1" x14ac:dyDescent="0.25">
      <c r="A169" s="73"/>
      <c r="B169" s="73"/>
      <c r="F169" s="60"/>
      <c r="G169" s="60"/>
      <c r="H169" s="60"/>
      <c r="I169" s="60"/>
      <c r="J169" s="60"/>
      <c r="K169" s="60"/>
      <c r="L169" s="60"/>
      <c r="M169" s="60"/>
      <c r="N169" s="60"/>
    </row>
    <row r="170" spans="1:14" s="74" customFormat="1" x14ac:dyDescent="0.25">
      <c r="A170" s="73"/>
      <c r="B170" s="73"/>
      <c r="F170" s="60"/>
      <c r="G170" s="60"/>
      <c r="H170" s="60"/>
      <c r="I170" s="60"/>
      <c r="J170" s="60"/>
      <c r="K170" s="60"/>
      <c r="L170" s="60"/>
      <c r="M170" s="60"/>
      <c r="N170" s="60"/>
    </row>
    <row r="171" spans="1:14" s="74" customFormat="1" x14ac:dyDescent="0.25">
      <c r="A171" s="73"/>
      <c r="B171" s="73"/>
      <c r="F171" s="60"/>
      <c r="G171" s="60"/>
      <c r="H171" s="60"/>
      <c r="I171" s="60"/>
      <c r="J171" s="60"/>
      <c r="K171" s="60"/>
      <c r="L171" s="60"/>
      <c r="M171" s="60"/>
      <c r="N171" s="60"/>
    </row>
    <row r="172" spans="1:14" s="74" customFormat="1" x14ac:dyDescent="0.25">
      <c r="A172" s="73"/>
      <c r="B172" s="73"/>
      <c r="F172" s="60"/>
      <c r="G172" s="60"/>
      <c r="H172" s="60"/>
      <c r="I172" s="60"/>
      <c r="J172" s="60"/>
      <c r="K172" s="60"/>
      <c r="L172" s="60"/>
      <c r="M172" s="60"/>
      <c r="N172" s="60"/>
    </row>
    <row r="173" spans="1:14" s="74" customFormat="1" x14ac:dyDescent="0.25">
      <c r="A173" s="73"/>
      <c r="B173" s="73"/>
      <c r="F173" s="60"/>
      <c r="G173" s="60"/>
      <c r="H173" s="60"/>
      <c r="I173" s="60"/>
      <c r="J173" s="60"/>
      <c r="K173" s="60"/>
      <c r="L173" s="60"/>
      <c r="M173" s="60"/>
      <c r="N173" s="60"/>
    </row>
    <row r="174" spans="1:14" s="74" customFormat="1" x14ac:dyDescent="0.25">
      <c r="A174" s="73"/>
      <c r="B174" s="73"/>
      <c r="F174" s="60"/>
      <c r="G174" s="60"/>
      <c r="H174" s="60"/>
      <c r="I174" s="60"/>
      <c r="J174" s="60"/>
      <c r="K174" s="60"/>
      <c r="L174" s="60"/>
      <c r="M174" s="60"/>
      <c r="N174" s="60"/>
    </row>
    <row r="175" spans="1:14" s="74" customFormat="1" x14ac:dyDescent="0.25">
      <c r="A175" s="73"/>
      <c r="B175" s="73"/>
      <c r="F175" s="60"/>
      <c r="G175" s="60"/>
      <c r="H175" s="60"/>
      <c r="I175" s="60"/>
      <c r="J175" s="60"/>
      <c r="K175" s="60"/>
      <c r="L175" s="60"/>
      <c r="M175" s="60"/>
      <c r="N175" s="60"/>
    </row>
    <row r="176" spans="1:14" s="74" customFormat="1" x14ac:dyDescent="0.25">
      <c r="A176" s="73"/>
      <c r="B176" s="73"/>
      <c r="F176" s="60"/>
      <c r="G176" s="60"/>
      <c r="H176" s="60"/>
      <c r="I176" s="60"/>
      <c r="J176" s="60"/>
      <c r="K176" s="60"/>
      <c r="L176" s="60"/>
      <c r="M176" s="60"/>
      <c r="N176" s="60"/>
    </row>
    <row r="177" spans="1:14" s="74" customFormat="1" x14ac:dyDescent="0.25">
      <c r="A177" s="73"/>
      <c r="B177" s="73"/>
      <c r="F177" s="60"/>
      <c r="G177" s="60"/>
      <c r="H177" s="60"/>
      <c r="I177" s="60"/>
      <c r="J177" s="60"/>
      <c r="K177" s="60"/>
      <c r="L177" s="60"/>
      <c r="M177" s="60"/>
      <c r="N177" s="60"/>
    </row>
    <row r="178" spans="1:14" s="74" customFormat="1" x14ac:dyDescent="0.25">
      <c r="A178" s="73"/>
      <c r="B178" s="73"/>
      <c r="F178" s="60"/>
      <c r="G178" s="60"/>
      <c r="H178" s="60"/>
      <c r="I178" s="60"/>
      <c r="J178" s="60"/>
      <c r="K178" s="60"/>
      <c r="L178" s="60"/>
      <c r="M178" s="60"/>
      <c r="N178" s="60"/>
    </row>
    <row r="179" spans="1:14" s="74" customFormat="1" x14ac:dyDescent="0.25">
      <c r="A179" s="73"/>
      <c r="B179" s="73"/>
      <c r="F179" s="60"/>
      <c r="G179" s="60"/>
      <c r="H179" s="60"/>
      <c r="I179" s="60"/>
      <c r="J179" s="60"/>
      <c r="K179" s="60"/>
      <c r="L179" s="60"/>
      <c r="M179" s="60"/>
      <c r="N179" s="60"/>
    </row>
    <row r="180" spans="1:14" s="74" customFormat="1" x14ac:dyDescent="0.25">
      <c r="A180" s="73"/>
      <c r="B180" s="73"/>
      <c r="F180" s="60"/>
      <c r="G180" s="60"/>
      <c r="H180" s="60"/>
      <c r="I180" s="60"/>
      <c r="J180" s="60"/>
      <c r="K180" s="60"/>
      <c r="L180" s="60"/>
      <c r="M180" s="60"/>
      <c r="N180" s="60"/>
    </row>
    <row r="181" spans="1:14" s="74" customFormat="1" x14ac:dyDescent="0.25">
      <c r="A181" s="73"/>
      <c r="B181" s="73"/>
      <c r="F181" s="60"/>
      <c r="G181" s="60"/>
      <c r="H181" s="60"/>
      <c r="I181" s="60"/>
      <c r="J181" s="60"/>
      <c r="K181" s="60"/>
      <c r="L181" s="60"/>
      <c r="M181" s="60"/>
      <c r="N181" s="60"/>
    </row>
    <row r="182" spans="1:14" s="74" customFormat="1" x14ac:dyDescent="0.25">
      <c r="A182" s="73"/>
      <c r="B182" s="73"/>
      <c r="F182" s="60"/>
      <c r="G182" s="60"/>
      <c r="H182" s="60"/>
      <c r="I182" s="60"/>
      <c r="J182" s="60"/>
      <c r="K182" s="60"/>
      <c r="L182" s="60"/>
      <c r="M182" s="60"/>
      <c r="N182" s="60"/>
    </row>
    <row r="183" spans="1:14" s="74" customFormat="1" x14ac:dyDescent="0.25">
      <c r="A183" s="73"/>
      <c r="B183" s="73"/>
      <c r="F183" s="60"/>
      <c r="G183" s="60"/>
      <c r="H183" s="60"/>
      <c r="I183" s="60"/>
      <c r="J183" s="60"/>
      <c r="K183" s="60"/>
      <c r="L183" s="60"/>
      <c r="M183" s="60"/>
      <c r="N183" s="60"/>
    </row>
    <row r="184" spans="1:14" s="74" customFormat="1" x14ac:dyDescent="0.25">
      <c r="A184" s="73"/>
      <c r="B184" s="73"/>
      <c r="F184" s="60"/>
      <c r="G184" s="60"/>
      <c r="H184" s="60"/>
      <c r="I184" s="60"/>
      <c r="J184" s="60"/>
      <c r="K184" s="60"/>
      <c r="L184" s="60"/>
      <c r="M184" s="60"/>
      <c r="N184" s="60"/>
    </row>
    <row r="185" spans="1:14" s="74" customFormat="1" x14ac:dyDescent="0.25">
      <c r="A185" s="73"/>
      <c r="B185" s="73"/>
      <c r="F185" s="60"/>
      <c r="G185" s="60"/>
      <c r="H185" s="60"/>
      <c r="I185" s="60"/>
      <c r="J185" s="60"/>
      <c r="K185" s="60"/>
      <c r="L185" s="60"/>
      <c r="M185" s="60"/>
      <c r="N185" s="60"/>
    </row>
    <row r="186" spans="1:14" s="74" customFormat="1" x14ac:dyDescent="0.25">
      <c r="A186" s="73"/>
      <c r="B186" s="73"/>
      <c r="F186" s="60"/>
      <c r="G186" s="60"/>
      <c r="H186" s="60"/>
      <c r="I186" s="60"/>
      <c r="J186" s="60"/>
      <c r="K186" s="60"/>
      <c r="L186" s="60"/>
      <c r="M186" s="60"/>
      <c r="N186" s="60"/>
    </row>
    <row r="187" spans="1:14" s="74" customFormat="1" x14ac:dyDescent="0.25">
      <c r="A187" s="73"/>
      <c r="B187" s="73"/>
      <c r="F187" s="60"/>
      <c r="G187" s="60"/>
      <c r="H187" s="60"/>
      <c r="I187" s="60"/>
      <c r="J187" s="60"/>
      <c r="K187" s="60"/>
      <c r="L187" s="60"/>
      <c r="M187" s="60"/>
      <c r="N187" s="60"/>
    </row>
    <row r="188" spans="1:14" s="74" customFormat="1" x14ac:dyDescent="0.25">
      <c r="A188" s="73"/>
      <c r="B188" s="73"/>
      <c r="F188" s="60"/>
      <c r="G188" s="60"/>
      <c r="H188" s="60"/>
      <c r="I188" s="60"/>
      <c r="J188" s="60"/>
      <c r="K188" s="60"/>
      <c r="L188" s="60"/>
      <c r="M188" s="60"/>
      <c r="N188" s="60"/>
    </row>
    <row r="189" spans="1:14" s="74" customFormat="1" x14ac:dyDescent="0.25">
      <c r="A189" s="73"/>
      <c r="B189" s="73"/>
      <c r="F189" s="60"/>
      <c r="G189" s="60"/>
      <c r="H189" s="60"/>
      <c r="I189" s="60"/>
      <c r="J189" s="60"/>
      <c r="K189" s="60"/>
      <c r="L189" s="60"/>
      <c r="M189" s="60"/>
      <c r="N189" s="60"/>
    </row>
    <row r="190" spans="1:14" s="74" customFormat="1" x14ac:dyDescent="0.25">
      <c r="A190" s="73"/>
      <c r="B190" s="73"/>
      <c r="F190" s="60"/>
      <c r="G190" s="60"/>
      <c r="H190" s="60"/>
      <c r="I190" s="60"/>
      <c r="J190" s="60"/>
      <c r="K190" s="60"/>
      <c r="L190" s="60"/>
      <c r="M190" s="60"/>
      <c r="N190" s="60"/>
    </row>
    <row r="191" spans="1:14" s="74" customFormat="1" x14ac:dyDescent="0.25">
      <c r="A191" s="73"/>
      <c r="B191" s="73"/>
      <c r="F191" s="60"/>
      <c r="G191" s="60"/>
      <c r="H191" s="60"/>
      <c r="I191" s="60"/>
      <c r="J191" s="60"/>
      <c r="K191" s="60"/>
      <c r="L191" s="60"/>
      <c r="M191" s="60"/>
      <c r="N191" s="60"/>
    </row>
    <row r="192" spans="1:14" s="74" customFormat="1" x14ac:dyDescent="0.25">
      <c r="A192" s="73"/>
      <c r="B192" s="73"/>
      <c r="F192" s="60"/>
      <c r="G192" s="60"/>
      <c r="H192" s="60"/>
      <c r="I192" s="60"/>
      <c r="J192" s="60"/>
      <c r="K192" s="60"/>
      <c r="L192" s="60"/>
      <c r="M192" s="60"/>
      <c r="N192" s="60"/>
    </row>
    <row r="193" spans="1:14" s="74" customFormat="1" x14ac:dyDescent="0.25">
      <c r="A193" s="73"/>
      <c r="B193" s="73"/>
      <c r="F193" s="60"/>
      <c r="G193" s="60"/>
      <c r="H193" s="60"/>
      <c r="I193" s="60"/>
      <c r="J193" s="60"/>
      <c r="K193" s="60"/>
      <c r="L193" s="60"/>
      <c r="M193" s="60"/>
      <c r="N193" s="60"/>
    </row>
    <row r="194" spans="1:14" s="74" customFormat="1" x14ac:dyDescent="0.25">
      <c r="A194" s="73"/>
      <c r="B194" s="73"/>
      <c r="F194" s="60"/>
      <c r="G194" s="60"/>
      <c r="H194" s="60"/>
      <c r="I194" s="60"/>
      <c r="J194" s="60"/>
      <c r="K194" s="60"/>
      <c r="L194" s="60"/>
      <c r="M194" s="60"/>
      <c r="N194" s="60"/>
    </row>
    <row r="195" spans="1:14" s="74" customFormat="1" x14ac:dyDescent="0.25">
      <c r="A195" s="73"/>
      <c r="F195" s="60"/>
      <c r="G195" s="60"/>
      <c r="H195" s="60"/>
      <c r="I195" s="60"/>
      <c r="J195" s="60"/>
      <c r="K195" s="60"/>
      <c r="L195" s="60"/>
      <c r="M195" s="60"/>
      <c r="N195" s="60"/>
    </row>
    <row r="196" spans="1:14" s="74" customFormat="1" x14ac:dyDescent="0.25">
      <c r="A196" s="73"/>
      <c r="F196" s="60"/>
      <c r="G196" s="60"/>
      <c r="H196" s="60"/>
      <c r="I196" s="60"/>
      <c r="J196" s="60"/>
      <c r="K196" s="60"/>
      <c r="L196" s="60"/>
      <c r="M196" s="60"/>
      <c r="N196" s="60"/>
    </row>
    <row r="197" spans="1:14" s="74" customFormat="1" x14ac:dyDescent="0.25">
      <c r="A197" s="73"/>
      <c r="F197" s="60"/>
      <c r="G197" s="60"/>
      <c r="H197" s="60"/>
      <c r="I197" s="60"/>
      <c r="J197" s="60"/>
      <c r="K197" s="60"/>
      <c r="L197" s="60"/>
      <c r="M197" s="60"/>
      <c r="N197" s="60"/>
    </row>
    <row r="198" spans="1:14" s="74" customFormat="1" x14ac:dyDescent="0.25">
      <c r="A198" s="73"/>
      <c r="F198" s="60"/>
      <c r="G198" s="60"/>
      <c r="H198" s="60"/>
      <c r="I198" s="60"/>
      <c r="J198" s="60"/>
      <c r="K198" s="60"/>
      <c r="L198" s="60"/>
      <c r="M198" s="60"/>
      <c r="N198" s="60"/>
    </row>
    <row r="199" spans="1:14" s="74" customFormat="1" x14ac:dyDescent="0.25">
      <c r="A199" s="73"/>
      <c r="F199" s="60"/>
      <c r="G199" s="60"/>
      <c r="H199" s="60"/>
      <c r="I199" s="60"/>
      <c r="J199" s="60"/>
      <c r="K199" s="60"/>
      <c r="L199" s="60"/>
      <c r="M199" s="60"/>
      <c r="N199" s="60"/>
    </row>
    <row r="200" spans="1:14" s="74" customFormat="1" x14ac:dyDescent="0.25">
      <c r="A200" s="73"/>
      <c r="F200" s="60"/>
      <c r="G200" s="60"/>
      <c r="H200" s="60"/>
      <c r="I200" s="60"/>
      <c r="J200" s="60"/>
      <c r="K200" s="60"/>
      <c r="L200" s="60"/>
      <c r="M200" s="60"/>
      <c r="N200" s="60"/>
    </row>
    <row r="201" spans="1:14" s="74" customFormat="1" x14ac:dyDescent="0.25">
      <c r="A201" s="73"/>
      <c r="F201" s="60"/>
      <c r="G201" s="60"/>
      <c r="H201" s="60"/>
      <c r="I201" s="60"/>
      <c r="J201" s="60"/>
      <c r="K201" s="60"/>
      <c r="L201" s="60"/>
      <c r="M201" s="60"/>
      <c r="N201" s="60"/>
    </row>
    <row r="202" spans="1:14" s="74" customFormat="1" x14ac:dyDescent="0.25">
      <c r="A202" s="73"/>
      <c r="F202" s="60"/>
      <c r="G202" s="60"/>
      <c r="H202" s="60"/>
      <c r="I202" s="60"/>
      <c r="J202" s="60"/>
      <c r="K202" s="60"/>
      <c r="L202" s="60"/>
      <c r="M202" s="60"/>
      <c r="N202" s="60"/>
    </row>
    <row r="203" spans="1:14" s="74" customFormat="1" x14ac:dyDescent="0.25">
      <c r="A203" s="73"/>
      <c r="F203" s="60"/>
      <c r="G203" s="60"/>
      <c r="H203" s="60"/>
      <c r="I203" s="60"/>
      <c r="J203" s="60"/>
      <c r="K203" s="60"/>
      <c r="L203" s="60"/>
      <c r="M203" s="60"/>
      <c r="N203" s="60"/>
    </row>
    <row r="204" spans="1:14" s="74" customFormat="1" x14ac:dyDescent="0.25">
      <c r="A204" s="73"/>
      <c r="F204" s="60"/>
      <c r="G204" s="60"/>
      <c r="H204" s="60"/>
      <c r="I204" s="60"/>
      <c r="J204" s="60"/>
      <c r="K204" s="60"/>
      <c r="L204" s="60"/>
      <c r="M204" s="60"/>
      <c r="N204" s="60"/>
    </row>
    <row r="205" spans="1:14" s="74" customFormat="1" x14ac:dyDescent="0.25">
      <c r="A205" s="73"/>
      <c r="F205" s="60"/>
      <c r="G205" s="60"/>
      <c r="H205" s="60"/>
      <c r="I205" s="60"/>
      <c r="J205" s="60"/>
      <c r="K205" s="60"/>
      <c r="L205" s="60"/>
      <c r="M205" s="60"/>
      <c r="N205" s="60"/>
    </row>
    <row r="206" spans="1:14" s="74" customFormat="1" x14ac:dyDescent="0.25">
      <c r="A206" s="73"/>
      <c r="F206" s="60"/>
      <c r="G206" s="60"/>
      <c r="H206" s="60"/>
      <c r="I206" s="60"/>
      <c r="J206" s="60"/>
      <c r="K206" s="60"/>
      <c r="L206" s="60"/>
      <c r="M206" s="60"/>
      <c r="N206" s="60"/>
    </row>
    <row r="207" spans="1:14" s="74" customFormat="1" x14ac:dyDescent="0.25">
      <c r="A207" s="73"/>
      <c r="F207" s="60"/>
      <c r="G207" s="60"/>
      <c r="H207" s="60"/>
      <c r="I207" s="60"/>
      <c r="J207" s="60"/>
      <c r="K207" s="60"/>
      <c r="L207" s="60"/>
      <c r="M207" s="60"/>
      <c r="N207" s="60"/>
    </row>
    <row r="208" spans="1:14" s="74" customFormat="1" x14ac:dyDescent="0.25">
      <c r="A208" s="73"/>
      <c r="F208" s="60"/>
      <c r="G208" s="60"/>
      <c r="H208" s="60"/>
      <c r="I208" s="60"/>
      <c r="J208" s="60"/>
      <c r="K208" s="60"/>
      <c r="L208" s="60"/>
      <c r="M208" s="60"/>
      <c r="N208" s="60"/>
    </row>
    <row r="209" spans="1:14" s="74" customFormat="1" x14ac:dyDescent="0.25">
      <c r="A209" s="73"/>
      <c r="F209" s="60"/>
      <c r="G209" s="60"/>
      <c r="H209" s="60"/>
      <c r="I209" s="60"/>
      <c r="J209" s="60"/>
      <c r="K209" s="60"/>
      <c r="L209" s="60"/>
      <c r="M209" s="60"/>
      <c r="N209" s="60"/>
    </row>
    <row r="210" spans="1:14" s="74" customFormat="1" x14ac:dyDescent="0.25">
      <c r="A210" s="73"/>
      <c r="F210" s="60"/>
      <c r="G210" s="60"/>
      <c r="H210" s="60"/>
      <c r="I210" s="60"/>
      <c r="J210" s="60"/>
      <c r="K210" s="60"/>
      <c r="L210" s="60"/>
      <c r="M210" s="60"/>
      <c r="N210" s="60"/>
    </row>
    <row r="211" spans="1:14" s="74" customFormat="1" x14ac:dyDescent="0.25">
      <c r="A211" s="73"/>
      <c r="F211" s="60"/>
      <c r="G211" s="60"/>
      <c r="H211" s="60"/>
      <c r="I211" s="60"/>
      <c r="J211" s="60"/>
      <c r="K211" s="60"/>
      <c r="L211" s="60"/>
      <c r="M211" s="60"/>
      <c r="N211" s="60"/>
    </row>
    <row r="212" spans="1:14" s="74" customFormat="1" x14ac:dyDescent="0.25">
      <c r="A212" s="73"/>
      <c r="F212" s="60"/>
      <c r="G212" s="60"/>
      <c r="H212" s="60"/>
      <c r="I212" s="60"/>
      <c r="J212" s="60"/>
      <c r="K212" s="60"/>
      <c r="L212" s="60"/>
      <c r="M212" s="60"/>
      <c r="N212" s="60"/>
    </row>
    <row r="213" spans="1:14" s="74" customFormat="1" x14ac:dyDescent="0.25">
      <c r="A213" s="73"/>
      <c r="F213" s="60"/>
      <c r="G213" s="60"/>
      <c r="H213" s="60"/>
      <c r="I213" s="60"/>
      <c r="J213" s="60"/>
      <c r="K213" s="60"/>
      <c r="L213" s="60"/>
      <c r="M213" s="60"/>
      <c r="N213" s="60"/>
    </row>
    <row r="214" spans="1:14" s="74" customFormat="1" x14ac:dyDescent="0.25">
      <c r="A214" s="73"/>
      <c r="F214" s="60"/>
      <c r="G214" s="60"/>
      <c r="H214" s="60"/>
      <c r="I214" s="60"/>
      <c r="J214" s="60"/>
      <c r="K214" s="60"/>
      <c r="L214" s="60"/>
      <c r="M214" s="60"/>
      <c r="N214" s="60"/>
    </row>
    <row r="215" spans="1:14" s="74" customFormat="1" x14ac:dyDescent="0.25">
      <c r="A215" s="73"/>
      <c r="F215" s="60"/>
      <c r="G215" s="60"/>
      <c r="H215" s="60"/>
      <c r="I215" s="60"/>
      <c r="J215" s="60"/>
      <c r="K215" s="60"/>
      <c r="L215" s="60"/>
      <c r="M215" s="60"/>
      <c r="N215" s="60"/>
    </row>
    <row r="216" spans="1:14" s="74" customFormat="1" x14ac:dyDescent="0.25">
      <c r="A216" s="73"/>
      <c r="F216" s="60"/>
      <c r="G216" s="60"/>
      <c r="H216" s="60"/>
      <c r="I216" s="60"/>
      <c r="J216" s="60"/>
      <c r="K216" s="60"/>
      <c r="L216" s="60"/>
      <c r="M216" s="60"/>
      <c r="N216" s="60"/>
    </row>
    <row r="217" spans="1:14" s="74" customFormat="1" x14ac:dyDescent="0.25">
      <c r="A217" s="73"/>
      <c r="F217" s="60"/>
      <c r="G217" s="60"/>
      <c r="H217" s="60"/>
      <c r="I217" s="60"/>
      <c r="J217" s="60"/>
      <c r="K217" s="60"/>
      <c r="L217" s="60"/>
      <c r="M217" s="60"/>
      <c r="N217" s="60"/>
    </row>
    <row r="218" spans="1:14" s="74" customFormat="1" x14ac:dyDescent="0.25">
      <c r="A218" s="73"/>
      <c r="F218" s="60"/>
      <c r="G218" s="60"/>
      <c r="H218" s="60"/>
      <c r="I218" s="60"/>
      <c r="J218" s="60"/>
      <c r="K218" s="60"/>
      <c r="L218" s="60"/>
      <c r="M218" s="60"/>
      <c r="N218" s="60"/>
    </row>
    <row r="219" spans="1:14" s="74" customFormat="1" x14ac:dyDescent="0.25">
      <c r="A219" s="73"/>
      <c r="F219" s="60"/>
      <c r="G219" s="60"/>
      <c r="H219" s="60"/>
      <c r="I219" s="60"/>
      <c r="J219" s="60"/>
      <c r="K219" s="60"/>
      <c r="L219" s="60"/>
      <c r="M219" s="60"/>
      <c r="N219" s="60"/>
    </row>
    <row r="220" spans="1:14" s="74" customFormat="1" x14ac:dyDescent="0.25">
      <c r="A220" s="73"/>
      <c r="F220" s="60"/>
      <c r="G220" s="60"/>
      <c r="H220" s="60"/>
      <c r="I220" s="60"/>
      <c r="J220" s="60"/>
      <c r="K220" s="60"/>
      <c r="L220" s="60"/>
      <c r="M220" s="60"/>
      <c r="N220" s="60"/>
    </row>
    <row r="221" spans="1:14" s="74" customFormat="1" x14ac:dyDescent="0.25">
      <c r="A221" s="73"/>
      <c r="F221" s="60"/>
      <c r="G221" s="60"/>
      <c r="H221" s="60"/>
      <c r="I221" s="60"/>
      <c r="J221" s="60"/>
      <c r="K221" s="60"/>
      <c r="L221" s="60"/>
      <c r="M221" s="60"/>
      <c r="N221" s="60"/>
    </row>
    <row r="222" spans="1:14" s="74" customFormat="1" x14ac:dyDescent="0.25">
      <c r="A222" s="73"/>
      <c r="F222" s="60"/>
      <c r="G222" s="60"/>
      <c r="H222" s="60"/>
      <c r="I222" s="60"/>
      <c r="J222" s="60"/>
      <c r="K222" s="60"/>
      <c r="L222" s="60"/>
      <c r="M222" s="60"/>
      <c r="N222" s="60"/>
    </row>
    <row r="223" spans="1:14" s="74" customFormat="1" x14ac:dyDescent="0.25">
      <c r="A223" s="73"/>
      <c r="F223" s="60"/>
      <c r="G223" s="60"/>
      <c r="H223" s="60"/>
      <c r="I223" s="60"/>
      <c r="J223" s="60"/>
      <c r="K223" s="60"/>
      <c r="L223" s="60"/>
      <c r="M223" s="60"/>
      <c r="N223" s="60"/>
    </row>
    <row r="224" spans="1:14" s="74" customFormat="1" x14ac:dyDescent="0.25">
      <c r="A224" s="73"/>
      <c r="F224" s="60"/>
      <c r="G224" s="60"/>
      <c r="H224" s="60"/>
      <c r="I224" s="60"/>
      <c r="J224" s="60"/>
      <c r="K224" s="60"/>
      <c r="L224" s="60"/>
      <c r="M224" s="60"/>
      <c r="N224" s="60"/>
    </row>
    <row r="225" spans="1:14" s="74" customFormat="1" x14ac:dyDescent="0.25">
      <c r="A225" s="73"/>
      <c r="F225" s="60"/>
      <c r="G225" s="60"/>
      <c r="H225" s="60"/>
      <c r="I225" s="60"/>
      <c r="J225" s="60"/>
      <c r="K225" s="60"/>
      <c r="L225" s="60"/>
      <c r="M225" s="60"/>
      <c r="N225" s="60"/>
    </row>
    <row r="226" spans="1:14" s="74" customFormat="1" x14ac:dyDescent="0.25">
      <c r="A226" s="73"/>
      <c r="F226" s="60"/>
      <c r="G226" s="60"/>
      <c r="H226" s="60"/>
      <c r="I226" s="60"/>
      <c r="J226" s="60"/>
      <c r="K226" s="60"/>
      <c r="L226" s="60"/>
      <c r="M226" s="60"/>
      <c r="N226" s="60"/>
    </row>
    <row r="227" spans="1:14" s="74" customFormat="1" x14ac:dyDescent="0.25">
      <c r="A227" s="73"/>
      <c r="F227" s="60"/>
      <c r="G227" s="60"/>
      <c r="H227" s="60"/>
      <c r="I227" s="60"/>
      <c r="J227" s="60"/>
      <c r="K227" s="60"/>
      <c r="L227" s="60"/>
      <c r="M227" s="60"/>
      <c r="N227" s="60"/>
    </row>
    <row r="228" spans="1:14" s="74" customFormat="1" x14ac:dyDescent="0.25">
      <c r="A228" s="73"/>
      <c r="F228" s="60"/>
      <c r="G228" s="60"/>
      <c r="H228" s="60"/>
      <c r="I228" s="60"/>
      <c r="J228" s="60"/>
      <c r="K228" s="60"/>
      <c r="L228" s="60"/>
      <c r="M228" s="60"/>
      <c r="N228" s="60"/>
    </row>
    <row r="229" spans="1:14" s="74" customFormat="1" x14ac:dyDescent="0.25">
      <c r="A229" s="73"/>
      <c r="F229" s="60"/>
      <c r="G229" s="60"/>
      <c r="H229" s="60"/>
      <c r="I229" s="60"/>
      <c r="J229" s="60"/>
      <c r="K229" s="60"/>
      <c r="L229" s="60"/>
      <c r="M229" s="60"/>
      <c r="N229" s="60"/>
    </row>
    <row r="230" spans="1:14" s="74" customFormat="1" x14ac:dyDescent="0.25">
      <c r="A230" s="73"/>
      <c r="F230" s="60"/>
      <c r="G230" s="60"/>
      <c r="H230" s="60"/>
      <c r="I230" s="60"/>
      <c r="J230" s="60"/>
      <c r="K230" s="60"/>
      <c r="L230" s="60"/>
      <c r="M230" s="60"/>
      <c r="N230" s="60"/>
    </row>
    <row r="231" spans="1:14" s="74" customFormat="1" x14ac:dyDescent="0.25">
      <c r="A231" s="73"/>
      <c r="F231" s="60"/>
      <c r="G231" s="60"/>
      <c r="H231" s="60"/>
      <c r="I231" s="60"/>
      <c r="J231" s="60"/>
      <c r="K231" s="60"/>
      <c r="L231" s="60"/>
      <c r="M231" s="60"/>
      <c r="N231" s="60"/>
    </row>
    <row r="232" spans="1:14" s="74" customFormat="1" x14ac:dyDescent="0.25">
      <c r="A232" s="73"/>
      <c r="F232" s="60"/>
      <c r="G232" s="60"/>
      <c r="H232" s="60"/>
      <c r="I232" s="60"/>
      <c r="J232" s="60"/>
      <c r="K232" s="60"/>
      <c r="L232" s="60"/>
      <c r="M232" s="60"/>
      <c r="N232" s="60"/>
    </row>
    <row r="233" spans="1:14" s="74" customFormat="1" x14ac:dyDescent="0.25">
      <c r="A233" s="73"/>
      <c r="F233" s="60"/>
      <c r="G233" s="60"/>
      <c r="H233" s="60"/>
      <c r="I233" s="60"/>
      <c r="J233" s="60"/>
      <c r="K233" s="60"/>
      <c r="L233" s="60"/>
      <c r="M233" s="60"/>
      <c r="N233" s="60"/>
    </row>
    <row r="234" spans="1:14" s="74" customFormat="1" x14ac:dyDescent="0.25">
      <c r="A234" s="73"/>
      <c r="F234" s="60"/>
      <c r="G234" s="60"/>
      <c r="H234" s="60"/>
      <c r="I234" s="60"/>
      <c r="J234" s="60"/>
      <c r="K234" s="60"/>
      <c r="L234" s="60"/>
      <c r="M234" s="60"/>
      <c r="N234" s="60"/>
    </row>
    <row r="235" spans="1:14" s="74" customFormat="1" x14ac:dyDescent="0.25">
      <c r="A235" s="73"/>
      <c r="F235" s="60"/>
      <c r="G235" s="60"/>
      <c r="H235" s="60"/>
      <c r="I235" s="60"/>
      <c r="J235" s="60"/>
      <c r="K235" s="60"/>
      <c r="L235" s="60"/>
      <c r="M235" s="60"/>
      <c r="N235" s="60"/>
    </row>
    <row r="236" spans="1:14" s="74" customFormat="1" x14ac:dyDescent="0.25">
      <c r="A236" s="73"/>
      <c r="F236" s="60"/>
      <c r="G236" s="60"/>
      <c r="H236" s="60"/>
      <c r="I236" s="60"/>
      <c r="J236" s="60"/>
      <c r="K236" s="60"/>
      <c r="L236" s="60"/>
      <c r="M236" s="60"/>
      <c r="N236" s="60"/>
    </row>
    <row r="237" spans="1:14" s="74" customFormat="1" x14ac:dyDescent="0.25">
      <c r="A237" s="73"/>
      <c r="F237" s="60"/>
      <c r="G237" s="60"/>
      <c r="H237" s="60"/>
      <c r="I237" s="60"/>
      <c r="J237" s="60"/>
      <c r="K237" s="60"/>
      <c r="L237" s="60"/>
      <c r="M237" s="60"/>
      <c r="N237" s="60"/>
    </row>
    <row r="238" spans="1:14" s="74" customFormat="1" x14ac:dyDescent="0.25">
      <c r="A238" s="73"/>
      <c r="F238" s="60"/>
      <c r="G238" s="60"/>
      <c r="H238" s="60"/>
      <c r="I238" s="60"/>
      <c r="J238" s="60"/>
      <c r="K238" s="60"/>
      <c r="L238" s="60"/>
      <c r="M238" s="60"/>
      <c r="N238" s="60"/>
    </row>
    <row r="239" spans="1:14" s="74" customFormat="1" x14ac:dyDescent="0.25">
      <c r="A239" s="73"/>
      <c r="F239" s="60"/>
      <c r="G239" s="60"/>
      <c r="H239" s="60"/>
      <c r="I239" s="60"/>
      <c r="J239" s="60"/>
      <c r="K239" s="60"/>
      <c r="L239" s="60"/>
      <c r="M239" s="60"/>
      <c r="N239" s="60"/>
    </row>
    <row r="240" spans="1:14" s="74" customFormat="1" x14ac:dyDescent="0.25">
      <c r="A240" s="73"/>
      <c r="F240" s="60"/>
      <c r="G240" s="60"/>
      <c r="H240" s="60"/>
      <c r="I240" s="60"/>
      <c r="J240" s="60"/>
      <c r="K240" s="60"/>
      <c r="L240" s="60"/>
      <c r="M240" s="60"/>
      <c r="N240" s="60"/>
    </row>
    <row r="241" spans="1:14" s="74" customFormat="1" x14ac:dyDescent="0.25">
      <c r="A241" s="73"/>
      <c r="F241" s="60"/>
      <c r="G241" s="60"/>
      <c r="H241" s="60"/>
      <c r="I241" s="60"/>
      <c r="J241" s="60"/>
      <c r="K241" s="60"/>
      <c r="L241" s="60"/>
      <c r="M241" s="60"/>
      <c r="N241" s="60"/>
    </row>
    <row r="242" spans="1:14" s="74" customFormat="1" x14ac:dyDescent="0.25">
      <c r="A242" s="73"/>
      <c r="F242" s="60"/>
      <c r="G242" s="60"/>
      <c r="H242" s="60"/>
      <c r="I242" s="60"/>
      <c r="J242" s="60"/>
      <c r="K242" s="60"/>
      <c r="L242" s="60"/>
      <c r="M242" s="60"/>
      <c r="N242" s="60"/>
    </row>
    <row r="243" spans="1:14" s="74" customFormat="1" x14ac:dyDescent="0.25">
      <c r="A243" s="73"/>
      <c r="F243" s="60"/>
      <c r="G243" s="60"/>
      <c r="H243" s="60"/>
      <c r="I243" s="60"/>
      <c r="J243" s="60"/>
      <c r="K243" s="60"/>
      <c r="L243" s="60"/>
      <c r="M243" s="60"/>
      <c r="N243" s="60"/>
    </row>
    <row r="244" spans="1:14" s="74" customFormat="1" x14ac:dyDescent="0.25">
      <c r="A244" s="73"/>
      <c r="F244" s="60"/>
      <c r="G244" s="60"/>
      <c r="H244" s="60"/>
      <c r="I244" s="60"/>
      <c r="J244" s="60"/>
      <c r="K244" s="60"/>
      <c r="L244" s="60"/>
      <c r="M244" s="60"/>
      <c r="N244" s="60"/>
    </row>
    <row r="245" spans="1:14" s="74" customFormat="1" x14ac:dyDescent="0.25">
      <c r="A245" s="73"/>
      <c r="F245" s="60"/>
      <c r="G245" s="60"/>
      <c r="H245" s="60"/>
      <c r="I245" s="60"/>
      <c r="J245" s="60"/>
      <c r="K245" s="60"/>
      <c r="L245" s="60"/>
      <c r="M245" s="60"/>
      <c r="N245" s="60"/>
    </row>
    <row r="246" spans="1:14" s="74" customFormat="1" x14ac:dyDescent="0.25">
      <c r="A246" s="73"/>
      <c r="F246" s="60"/>
      <c r="G246" s="60"/>
      <c r="H246" s="60"/>
      <c r="I246" s="60"/>
      <c r="J246" s="60"/>
      <c r="K246" s="60"/>
      <c r="L246" s="60"/>
      <c r="M246" s="60"/>
      <c r="N246" s="60"/>
    </row>
    <row r="247" spans="1:14" s="74" customFormat="1" x14ac:dyDescent="0.25">
      <c r="A247" s="73"/>
      <c r="F247" s="60"/>
      <c r="G247" s="60"/>
      <c r="H247" s="60"/>
      <c r="I247" s="60"/>
      <c r="J247" s="60"/>
      <c r="K247" s="60"/>
      <c r="L247" s="60"/>
      <c r="M247" s="60"/>
      <c r="N247" s="60"/>
    </row>
    <row r="248" spans="1:14" s="74" customFormat="1" x14ac:dyDescent="0.25">
      <c r="A248" s="73"/>
      <c r="F248" s="60"/>
      <c r="G248" s="60"/>
      <c r="H248" s="60"/>
      <c r="I248" s="60"/>
      <c r="J248" s="60"/>
      <c r="K248" s="60"/>
      <c r="L248" s="60"/>
      <c r="M248" s="60"/>
      <c r="N248" s="60"/>
    </row>
    <row r="249" spans="1:14" s="74" customFormat="1" x14ac:dyDescent="0.25">
      <c r="A249" s="73"/>
      <c r="F249" s="60"/>
      <c r="G249" s="60"/>
      <c r="H249" s="60"/>
      <c r="I249" s="60"/>
      <c r="J249" s="60"/>
      <c r="K249" s="60"/>
      <c r="L249" s="60"/>
      <c r="M249" s="60"/>
      <c r="N249" s="60"/>
    </row>
    <row r="250" spans="1:14" s="74" customFormat="1" x14ac:dyDescent="0.25">
      <c r="A250" s="73"/>
      <c r="F250" s="60"/>
      <c r="G250" s="60"/>
      <c r="H250" s="60"/>
      <c r="I250" s="60"/>
      <c r="J250" s="60"/>
      <c r="K250" s="60"/>
      <c r="L250" s="60"/>
      <c r="M250" s="60"/>
      <c r="N250" s="60"/>
    </row>
    <row r="251" spans="1:14" s="74" customFormat="1" x14ac:dyDescent="0.25">
      <c r="A251" s="73"/>
      <c r="F251" s="60"/>
      <c r="G251" s="60"/>
      <c r="H251" s="60"/>
      <c r="I251" s="60"/>
      <c r="J251" s="60"/>
      <c r="K251" s="60"/>
      <c r="L251" s="60"/>
      <c r="M251" s="60"/>
      <c r="N251" s="60"/>
    </row>
    <row r="252" spans="1:14" s="74" customFormat="1" x14ac:dyDescent="0.25">
      <c r="A252" s="73"/>
      <c r="F252" s="60"/>
      <c r="G252" s="60"/>
      <c r="H252" s="60"/>
      <c r="I252" s="60"/>
      <c r="J252" s="60"/>
      <c r="K252" s="60"/>
      <c r="L252" s="60"/>
      <c r="M252" s="60"/>
      <c r="N252" s="60"/>
    </row>
    <row r="253" spans="1:14" s="74" customFormat="1" x14ac:dyDescent="0.25">
      <c r="A253" s="73"/>
      <c r="F253" s="60"/>
      <c r="G253" s="60"/>
      <c r="H253" s="60"/>
      <c r="I253" s="60"/>
      <c r="J253" s="60"/>
      <c r="K253" s="60"/>
      <c r="L253" s="60"/>
      <c r="M253" s="60"/>
      <c r="N253" s="60"/>
    </row>
    <row r="254" spans="1:14" s="74" customFormat="1" x14ac:dyDescent="0.25">
      <c r="A254" s="73"/>
      <c r="F254" s="60"/>
      <c r="G254" s="60"/>
      <c r="H254" s="60"/>
      <c r="I254" s="60"/>
      <c r="J254" s="60"/>
      <c r="K254" s="60"/>
      <c r="L254" s="60"/>
      <c r="M254" s="60"/>
      <c r="N254" s="60"/>
    </row>
    <row r="255" spans="1:14" s="74" customFormat="1" x14ac:dyDescent="0.25">
      <c r="A255" s="73"/>
      <c r="F255" s="60"/>
      <c r="G255" s="60"/>
      <c r="H255" s="60"/>
      <c r="I255" s="60"/>
      <c r="J255" s="60"/>
      <c r="K255" s="60"/>
      <c r="L255" s="60"/>
      <c r="M255" s="60"/>
      <c r="N255" s="60"/>
    </row>
    <row r="256" spans="1:14" s="74" customFormat="1" x14ac:dyDescent="0.25">
      <c r="A256" s="73"/>
      <c r="F256" s="60"/>
      <c r="G256" s="60"/>
      <c r="H256" s="60"/>
      <c r="I256" s="60"/>
      <c r="J256" s="60"/>
      <c r="K256" s="60"/>
      <c r="L256" s="60"/>
      <c r="M256" s="60"/>
      <c r="N256" s="60"/>
    </row>
    <row r="257" spans="1:14" s="74" customFormat="1" x14ac:dyDescent="0.25">
      <c r="A257" s="73"/>
      <c r="F257" s="60"/>
      <c r="G257" s="60"/>
      <c r="H257" s="60"/>
      <c r="I257" s="60"/>
      <c r="J257" s="60"/>
      <c r="K257" s="60"/>
      <c r="L257" s="60"/>
      <c r="M257" s="60"/>
      <c r="N257" s="60"/>
    </row>
    <row r="258" spans="1:14" s="74" customFormat="1" x14ac:dyDescent="0.25">
      <c r="A258" s="73"/>
      <c r="F258" s="60"/>
      <c r="G258" s="60"/>
      <c r="H258" s="60"/>
      <c r="I258" s="60"/>
      <c r="J258" s="60"/>
      <c r="K258" s="60"/>
      <c r="L258" s="60"/>
      <c r="M258" s="60"/>
      <c r="N258" s="60"/>
    </row>
    <row r="259" spans="1:14" s="74" customFormat="1" x14ac:dyDescent="0.25">
      <c r="A259" s="73"/>
      <c r="F259" s="60"/>
      <c r="G259" s="60"/>
      <c r="H259" s="60"/>
      <c r="I259" s="60"/>
      <c r="J259" s="60"/>
      <c r="K259" s="60"/>
      <c r="L259" s="60"/>
      <c r="M259" s="60"/>
      <c r="N259" s="60"/>
    </row>
    <row r="260" spans="1:14" s="74" customFormat="1" x14ac:dyDescent="0.25">
      <c r="A260" s="73"/>
      <c r="F260" s="60"/>
      <c r="G260" s="60"/>
      <c r="H260" s="60"/>
      <c r="I260" s="60"/>
      <c r="J260" s="60"/>
      <c r="K260" s="60"/>
      <c r="L260" s="60"/>
      <c r="M260" s="60"/>
      <c r="N260" s="60"/>
    </row>
    <row r="261" spans="1:14" s="74" customFormat="1" x14ac:dyDescent="0.25">
      <c r="A261" s="73"/>
      <c r="F261" s="60"/>
      <c r="G261" s="60"/>
      <c r="H261" s="60"/>
      <c r="I261" s="60"/>
      <c r="J261" s="60"/>
      <c r="K261" s="60"/>
      <c r="L261" s="60"/>
      <c r="M261" s="60"/>
      <c r="N261" s="60"/>
    </row>
    <row r="262" spans="1:14" s="74" customFormat="1" x14ac:dyDescent="0.25">
      <c r="A262" s="73"/>
      <c r="F262" s="60"/>
      <c r="G262" s="60"/>
      <c r="H262" s="60"/>
      <c r="I262" s="60"/>
      <c r="J262" s="60"/>
      <c r="K262" s="60"/>
      <c r="L262" s="60"/>
      <c r="M262" s="60"/>
      <c r="N262" s="60"/>
    </row>
    <row r="263" spans="1:14" s="74" customFormat="1" x14ac:dyDescent="0.25">
      <c r="A263" s="73"/>
      <c r="F263" s="60"/>
      <c r="G263" s="60"/>
      <c r="H263" s="60"/>
      <c r="I263" s="60"/>
      <c r="J263" s="60"/>
      <c r="K263" s="60"/>
      <c r="L263" s="60"/>
      <c r="M263" s="60"/>
      <c r="N263" s="60"/>
    </row>
    <row r="264" spans="1:14" s="74" customFormat="1" x14ac:dyDescent="0.25">
      <c r="A264" s="73"/>
      <c r="F264" s="60"/>
      <c r="G264" s="60"/>
      <c r="H264" s="60"/>
      <c r="I264" s="60"/>
      <c r="J264" s="60"/>
      <c r="K264" s="60"/>
      <c r="L264" s="60"/>
      <c r="M264" s="60"/>
      <c r="N264" s="60"/>
    </row>
    <row r="265" spans="1:14" s="74" customFormat="1" x14ac:dyDescent="0.25">
      <c r="A265" s="73"/>
      <c r="F265" s="60"/>
      <c r="G265" s="60"/>
      <c r="H265" s="60"/>
      <c r="I265" s="60"/>
      <c r="J265" s="60"/>
      <c r="K265" s="60"/>
      <c r="L265" s="60"/>
      <c r="M265" s="60"/>
      <c r="N265" s="60"/>
    </row>
    <row r="266" spans="1:14" s="74" customFormat="1" x14ac:dyDescent="0.25">
      <c r="A266" s="73"/>
      <c r="F266" s="60"/>
      <c r="G266" s="60"/>
      <c r="H266" s="60"/>
      <c r="I266" s="60"/>
      <c r="J266" s="60"/>
      <c r="K266" s="60"/>
      <c r="L266" s="60"/>
      <c r="M266" s="60"/>
      <c r="N266" s="60"/>
    </row>
    <row r="267" spans="1:14" s="74" customFormat="1" x14ac:dyDescent="0.25">
      <c r="A267" s="73"/>
      <c r="F267" s="60"/>
      <c r="G267" s="60"/>
      <c r="H267" s="60"/>
      <c r="I267" s="60"/>
      <c r="J267" s="60"/>
      <c r="K267" s="60"/>
      <c r="L267" s="60"/>
      <c r="M267" s="60"/>
      <c r="N267" s="60"/>
    </row>
    <row r="268" spans="1:14" s="74" customFormat="1" x14ac:dyDescent="0.25">
      <c r="A268" s="73"/>
      <c r="F268" s="60"/>
      <c r="G268" s="60"/>
      <c r="H268" s="60"/>
      <c r="I268" s="60"/>
      <c r="J268" s="60"/>
      <c r="K268" s="60"/>
      <c r="L268" s="60"/>
      <c r="M268" s="60"/>
      <c r="N268" s="60"/>
    </row>
    <row r="269" spans="1:14" s="74" customFormat="1" x14ac:dyDescent="0.25">
      <c r="A269" s="73"/>
      <c r="F269" s="60"/>
      <c r="G269" s="60"/>
      <c r="H269" s="60"/>
      <c r="I269" s="60"/>
      <c r="J269" s="60"/>
      <c r="K269" s="60"/>
      <c r="L269" s="60"/>
      <c r="M269" s="60"/>
      <c r="N269" s="60"/>
    </row>
    <row r="270" spans="1:14" s="74" customFormat="1" x14ac:dyDescent="0.25">
      <c r="A270" s="73"/>
      <c r="F270" s="60"/>
      <c r="G270" s="60"/>
      <c r="H270" s="60"/>
      <c r="I270" s="60"/>
      <c r="J270" s="60"/>
      <c r="K270" s="60"/>
      <c r="L270" s="60"/>
      <c r="M270" s="60"/>
      <c r="N270" s="60"/>
    </row>
    <row r="271" spans="1:14" s="74" customFormat="1" x14ac:dyDescent="0.25">
      <c r="A271" s="73"/>
      <c r="F271" s="60"/>
      <c r="G271" s="60"/>
      <c r="H271" s="60"/>
      <c r="I271" s="60"/>
      <c r="J271" s="60"/>
      <c r="K271" s="60"/>
      <c r="L271" s="60"/>
      <c r="M271" s="60"/>
      <c r="N271" s="60"/>
    </row>
    <row r="272" spans="1:14" s="74" customFormat="1" x14ac:dyDescent="0.25">
      <c r="A272" s="73"/>
      <c r="F272" s="60"/>
      <c r="G272" s="60"/>
      <c r="H272" s="60"/>
      <c r="I272" s="60"/>
      <c r="J272" s="60"/>
      <c r="K272" s="60"/>
      <c r="L272" s="60"/>
      <c r="M272" s="60"/>
      <c r="N272" s="60"/>
    </row>
    <row r="273" spans="1:14" s="74" customFormat="1" x14ac:dyDescent="0.25">
      <c r="A273" s="73"/>
      <c r="F273" s="60"/>
      <c r="G273" s="60"/>
      <c r="H273" s="60"/>
      <c r="I273" s="60"/>
      <c r="J273" s="60"/>
      <c r="K273" s="60"/>
      <c r="L273" s="60"/>
      <c r="M273" s="60"/>
      <c r="N273" s="60"/>
    </row>
    <row r="274" spans="1:14" s="74" customFormat="1" x14ac:dyDescent="0.25">
      <c r="A274" s="73"/>
      <c r="F274" s="60"/>
      <c r="G274" s="60"/>
      <c r="H274" s="60"/>
      <c r="I274" s="60"/>
      <c r="J274" s="60"/>
      <c r="K274" s="60"/>
      <c r="L274" s="60"/>
      <c r="M274" s="60"/>
      <c r="N274" s="60"/>
    </row>
    <row r="275" spans="1:14" s="74" customFormat="1" x14ac:dyDescent="0.25">
      <c r="A275" s="73"/>
      <c r="F275" s="60"/>
      <c r="G275" s="60"/>
      <c r="H275" s="60"/>
      <c r="I275" s="60"/>
      <c r="J275" s="60"/>
      <c r="K275" s="60"/>
      <c r="L275" s="60"/>
      <c r="M275" s="60"/>
      <c r="N275" s="60"/>
    </row>
    <row r="276" spans="1:14" s="74" customFormat="1" x14ac:dyDescent="0.25">
      <c r="A276" s="73"/>
      <c r="F276" s="60"/>
      <c r="G276" s="60"/>
      <c r="H276" s="60"/>
      <c r="I276" s="60"/>
      <c r="J276" s="60"/>
      <c r="K276" s="60"/>
      <c r="L276" s="60"/>
      <c r="M276" s="60"/>
      <c r="N276" s="60"/>
    </row>
    <row r="277" spans="1:14" s="74" customFormat="1" x14ac:dyDescent="0.25">
      <c r="A277" s="73"/>
      <c r="F277" s="60"/>
      <c r="G277" s="60"/>
      <c r="H277" s="60"/>
      <c r="I277" s="60"/>
      <c r="J277" s="60"/>
      <c r="K277" s="60"/>
      <c r="L277" s="60"/>
      <c r="M277" s="60"/>
      <c r="N277" s="60"/>
    </row>
    <row r="278" spans="1:14" s="74" customFormat="1" x14ac:dyDescent="0.25">
      <c r="A278" s="73"/>
      <c r="F278" s="60"/>
      <c r="G278" s="60"/>
      <c r="H278" s="60"/>
      <c r="I278" s="60"/>
      <c r="J278" s="60"/>
      <c r="K278" s="60"/>
      <c r="L278" s="60"/>
      <c r="M278" s="60"/>
      <c r="N278" s="60"/>
    </row>
    <row r="279" spans="1:14" s="74" customFormat="1" x14ac:dyDescent="0.25">
      <c r="A279" s="73"/>
      <c r="F279" s="60"/>
      <c r="G279" s="60"/>
      <c r="H279" s="60"/>
      <c r="I279" s="60"/>
      <c r="J279" s="60"/>
      <c r="K279" s="60"/>
      <c r="L279" s="60"/>
      <c r="M279" s="60"/>
      <c r="N279" s="60"/>
    </row>
    <row r="280" spans="1:14" s="74" customFormat="1" x14ac:dyDescent="0.25">
      <c r="A280" s="73"/>
      <c r="F280" s="60"/>
      <c r="G280" s="60"/>
      <c r="H280" s="60"/>
      <c r="I280" s="60"/>
      <c r="J280" s="60"/>
      <c r="K280" s="60"/>
      <c r="L280" s="60"/>
      <c r="M280" s="60"/>
      <c r="N280" s="60"/>
    </row>
    <row r="281" spans="1:14" s="74" customFormat="1" x14ac:dyDescent="0.25">
      <c r="A281" s="73"/>
      <c r="F281" s="60"/>
      <c r="G281" s="60"/>
      <c r="H281" s="60"/>
      <c r="I281" s="60"/>
      <c r="J281" s="60"/>
      <c r="K281" s="60"/>
      <c r="L281" s="60"/>
      <c r="M281" s="60"/>
      <c r="N281" s="60"/>
    </row>
    <row r="282" spans="1:14" s="74" customFormat="1" x14ac:dyDescent="0.25">
      <c r="A282" s="73"/>
      <c r="F282" s="60"/>
      <c r="G282" s="60"/>
      <c r="H282" s="60"/>
      <c r="I282" s="60"/>
      <c r="J282" s="60"/>
      <c r="K282" s="60"/>
      <c r="L282" s="60"/>
      <c r="M282" s="60"/>
      <c r="N282" s="60"/>
    </row>
    <row r="283" spans="1:14" s="74" customFormat="1" x14ac:dyDescent="0.25">
      <c r="A283" s="73"/>
      <c r="F283" s="60"/>
      <c r="G283" s="60"/>
      <c r="H283" s="60"/>
      <c r="I283" s="60"/>
      <c r="J283" s="60"/>
      <c r="K283" s="60"/>
      <c r="L283" s="60"/>
      <c r="M283" s="60"/>
      <c r="N283" s="60"/>
    </row>
    <row r="284" spans="1:14" s="74" customFormat="1" x14ac:dyDescent="0.25">
      <c r="A284" s="73"/>
      <c r="F284" s="60"/>
      <c r="G284" s="60"/>
      <c r="H284" s="60"/>
      <c r="I284" s="60"/>
      <c r="J284" s="60"/>
      <c r="K284" s="60"/>
      <c r="L284" s="60"/>
      <c r="M284" s="60"/>
      <c r="N284" s="60"/>
    </row>
    <row r="285" spans="1:14" s="74" customFormat="1" x14ac:dyDescent="0.25">
      <c r="A285" s="73"/>
      <c r="F285" s="60"/>
      <c r="G285" s="60"/>
      <c r="H285" s="60"/>
      <c r="I285" s="60"/>
      <c r="J285" s="60"/>
      <c r="K285" s="60"/>
      <c r="L285" s="60"/>
      <c r="M285" s="60"/>
      <c r="N285" s="60"/>
    </row>
    <row r="286" spans="1:14" s="74" customFormat="1" x14ac:dyDescent="0.25">
      <c r="A286" s="73"/>
      <c r="F286" s="60"/>
      <c r="G286" s="60"/>
      <c r="H286" s="60"/>
      <c r="I286" s="60"/>
      <c r="J286" s="60"/>
      <c r="K286" s="60"/>
      <c r="L286" s="60"/>
      <c r="M286" s="60"/>
      <c r="N286" s="60"/>
    </row>
    <row r="287" spans="1:14" s="74" customFormat="1" x14ac:dyDescent="0.25">
      <c r="A287" s="73"/>
      <c r="F287" s="60"/>
      <c r="G287" s="60"/>
      <c r="H287" s="60"/>
      <c r="I287" s="60"/>
      <c r="J287" s="60"/>
      <c r="K287" s="60"/>
      <c r="L287" s="60"/>
      <c r="M287" s="60"/>
      <c r="N287" s="60"/>
    </row>
  </sheetData>
  <mergeCells count="15">
    <mergeCell ref="I1:J2"/>
    <mergeCell ref="A4:F5"/>
    <mergeCell ref="G4:G5"/>
    <mergeCell ref="H4:H5"/>
    <mergeCell ref="I4:J4"/>
    <mergeCell ref="G1:H2"/>
    <mergeCell ref="F1:F2"/>
    <mergeCell ref="A106:F106"/>
    <mergeCell ref="B116:F116"/>
    <mergeCell ref="B33:F33"/>
    <mergeCell ref="B83:F83"/>
    <mergeCell ref="A85:F85"/>
    <mergeCell ref="B90:F90"/>
    <mergeCell ref="B95:F95"/>
    <mergeCell ref="B104:F104"/>
  </mergeCells>
  <printOptions horizontalCentered="1"/>
  <pageMargins left="0.59055118110236227" right="0.59055118110236227" top="0.59055118110236227" bottom="0.59055118110236227" header="0.19685039370078741" footer="0.19685039370078741"/>
  <pageSetup paperSize="9" scale="72" fitToHeight="0" orientation="landscape" r:id="rId1"/>
  <headerFooter alignWithMargins="0">
    <oddHeader>&amp;RAllegato 2</oddHeader>
    <oddFooter>&amp;C&amp;"Garamond,Corsivo"&amp;P / &amp;N</oddFooter>
  </headerFooter>
  <drawing r:id="rId2"/>
  <legacyDrawing r:id="rId3"/>
  <oleObjects>
    <mc:AlternateContent xmlns:mc="http://schemas.openxmlformats.org/markup-compatibility/2006">
      <mc:Choice Requires="x14">
        <oleObject progId="Word.Document.12" shapeId="3073" r:id="rId4">
          <objectPr defaultSize="0" autoPict="0" r:id="rId5">
            <anchor moveWithCells="1">
              <from>
                <xdr:col>1</xdr:col>
                <xdr:colOff>66675</xdr:colOff>
                <xdr:row>0</xdr:row>
                <xdr:rowOff>66675</xdr:rowOff>
              </from>
              <to>
                <xdr:col>3</xdr:col>
                <xdr:colOff>238125</xdr:colOff>
                <xdr:row>1</xdr:row>
                <xdr:rowOff>276225</xdr:rowOff>
              </to>
            </anchor>
          </objectPr>
        </oleObject>
      </mc:Choice>
      <mc:Fallback>
        <oleObject progId="Word.Document.12" shapeId="3073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3</vt:i4>
      </vt:variant>
      <vt:variant>
        <vt:lpstr>Intervalli denominati</vt:lpstr>
      </vt:variant>
      <vt:variant>
        <vt:i4>6</vt:i4>
      </vt:variant>
    </vt:vector>
  </HeadingPairs>
  <TitlesOfParts>
    <vt:vector size="9" baseType="lpstr">
      <vt:lpstr>Stato Patrimoniale - Attivo</vt:lpstr>
      <vt:lpstr>Stato Patrimoniale - Passivo</vt:lpstr>
      <vt:lpstr>Conto Economico</vt:lpstr>
      <vt:lpstr>'Conto Economico'!Area_stampa</vt:lpstr>
      <vt:lpstr>'Stato Patrimoniale - Attivo'!Area_stampa</vt:lpstr>
      <vt:lpstr>'Stato Patrimoniale - Passivo'!Area_stampa</vt:lpstr>
      <vt:lpstr>'Conto Economico'!Titoli_stampa</vt:lpstr>
      <vt:lpstr>'Stato Patrimoniale - Attivo'!Titoli_stampa</vt:lpstr>
      <vt:lpstr>'Stato Patrimoniale - Passivo'!Titoli_stampa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GREF</dc:creator>
  <cp:lastModifiedBy>Enrica</cp:lastModifiedBy>
  <cp:lastPrinted>2016-06-29T08:53:30Z</cp:lastPrinted>
  <dcterms:created xsi:type="dcterms:W3CDTF">2011-12-14T14:52:49Z</dcterms:created>
  <dcterms:modified xsi:type="dcterms:W3CDTF">2016-07-04T07:55:09Z</dcterms:modified>
</cp:coreProperties>
</file>